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873" firstSheet="2" activeTab="2"/>
  </bookViews>
  <sheets>
    <sheet name="SFY1011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comments3.xml><?xml version="1.0" encoding="utf-8"?>
<comments xmlns="http://schemas.openxmlformats.org/spreadsheetml/2006/main">
  <authors>
    <author>ChenY</author>
  </authors>
  <commentList>
    <comment ref="I46" authorId="0">
      <text>
        <r>
          <rPr>
            <b/>
            <sz val="8"/>
            <rFont val="Tahoma"/>
            <family val="2"/>
          </rPr>
          <t>ChenY:</t>
        </r>
        <r>
          <rPr>
            <sz val="8"/>
            <rFont val="Tahoma"/>
            <family val="2"/>
          </rPr>
          <t xml:space="preserve">
due to a large amount of 74,900.57 for the past</t>
        </r>
      </text>
    </comment>
  </commentList>
</comments>
</file>

<file path=xl/sharedStrings.xml><?xml version="1.0" encoding="utf-8"?>
<sst xmlns="http://schemas.openxmlformats.org/spreadsheetml/2006/main" count="575" uniqueCount="140">
  <si>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</si>
  <si>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</si>
  <si>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</si>
  <si>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</si>
  <si>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</si>
  <si>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</si>
  <si>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</si>
  <si>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</si>
  <si>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</si>
  <si>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</si>
  <si>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</si>
  <si>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</si>
  <si>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</si>
  <si>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</si>
  <si>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</si>
  <si>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</si>
  <si>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</si>
  <si>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</si>
  <si>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</si>
  <si>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</si>
  <si>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</si>
  <si>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</si>
  <si>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</si>
  <si>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</si>
  <si>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</si>
  <si>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</si>
  <si>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</si>
  <si>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</si>
  <si>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</si>
  <si>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</si>
  <si>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</si>
  <si>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</si>
  <si>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</si>
  <si>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</si>
  <si>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</si>
  <si>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</si>
  <si>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</si>
  <si>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</si>
  <si>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</si>
  <si>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</si>
  <si>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</si>
  <si>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</si>
  <si>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</si>
  <si>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</si>
  <si>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</si>
  <si>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</si>
  <si>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</si>
  <si>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</si>
  <si>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</si>
  <si>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</si>
  <si>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</si>
  <si>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</si>
  <si>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</si>
  <si>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</si>
  <si>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</si>
  <si>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</si>
  <si>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</si>
  <si>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</si>
  <si>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</si>
  <si>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</si>
  <si>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</si>
  <si>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</si>
  <si>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</si>
  <si>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</si>
  <si>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</si>
  <si>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</si>
  <si>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</si>
  <si>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</si>
  <si>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</si>
  <si>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</si>
  <si>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</si>
  <si>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</si>
  <si>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</si>
  <si>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</si>
  <si>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</si>
  <si>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</si>
  <si>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</si>
  <si>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</si>
  <si>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</si>
  <si>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</si>
  <si>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</si>
  <si>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</si>
  <si>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</si>
  <si>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</si>
  <si>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</si>
  <si>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</si>
  <si>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</si>
  <si>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</si>
  <si>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</si>
  <si>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</si>
  <si>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</si>
  <si>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</si>
  <si>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</si>
  <si>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</si>
  <si>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</si>
  <si>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</si>
  <si>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</si>
  <si>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</si>
  <si>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</si>
  <si>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</si>
  <si>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</si>
  <si>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</si>
  <si>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</si>
  <si>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</si>
  <si>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</si>
  <si>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</si>
  <si>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</si>
  <si>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</si>
  <si>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</si>
  <si>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</si>
  <si>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</si>
  <si>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</si>
  <si>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</si>
  <si>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</si>
  <si>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</si>
  <si>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</si>
  <si>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</si>
  <si>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</si>
  <si>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</si>
  <si>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</si>
  <si>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</si>
  <si>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</si>
  <si>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</si>
  <si>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</si>
  <si>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</si>
  <si>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</si>
  <si>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</si>
  <si>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</si>
  <si>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</si>
  <si>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</si>
  <si>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</si>
  <si>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</si>
  <si>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</si>
  <si>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</si>
  <si>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</si>
  <si>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</si>
  <si>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</si>
  <si>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</si>
  <si>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VALIDATED TAX RECEIPTS DATA FOR:  JULY, 2010 thru June, 2011</t>
  </si>
  <si>
    <t>SFY10-11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</si>
</sst>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1" fillId="33" borderId="9" applyNumberFormat="0" applyProtection="0">
      <alignment vertical="center"/>
    </xf>
    <xf numFmtId="4" fontId="12" fillId="33" borderId="9" applyNumberFormat="0" applyProtection="0">
      <alignment horizontal="left" vertical="center" indent="1"/>
    </xf>
    <xf numFmtId="0" fontId="10" fillId="33" borderId="9" applyNumberFormat="0" applyProtection="0">
      <alignment horizontal="left" vertical="top" indent="1"/>
    </xf>
    <xf numFmtId="4" fontId="12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0" fillId="44" borderId="10" applyNumberFormat="0" applyProtection="0">
      <alignment horizontal="left" vertical="center" indent="1"/>
    </xf>
    <xf numFmtId="4" fontId="13" fillId="45" borderId="0" applyNumberFormat="0" applyProtection="0">
      <alignment horizontal="left" vertical="center" indent="1"/>
    </xf>
    <xf numFmtId="4" fontId="14" fillId="46" borderId="0" applyNumberFormat="0" applyProtection="0">
      <alignment horizontal="left" vertical="center" indent="1"/>
    </xf>
    <xf numFmtId="4" fontId="13" fillId="34" borderId="9" applyNumberFormat="0" applyProtection="0">
      <alignment horizontal="right" vertical="center"/>
    </xf>
    <xf numFmtId="4" fontId="13" fillId="45" borderId="0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0" fontId="9" fillId="46" borderId="9" applyNumberFormat="0" applyProtection="0">
      <alignment horizontal="left" vertical="center" indent="1"/>
    </xf>
    <xf numFmtId="0" fontId="9" fillId="46" borderId="9" applyNumberFormat="0" applyProtection="0">
      <alignment horizontal="left" vertical="top" indent="1"/>
    </xf>
    <xf numFmtId="0" fontId="9" fillId="34" borderId="9" applyNumberFormat="0" applyProtection="0">
      <alignment horizontal="left" vertical="center" indent="1"/>
    </xf>
    <xf numFmtId="0" fontId="9" fillId="34" borderId="9" applyNumberFormat="0" applyProtection="0">
      <alignment horizontal="left" vertical="top" indent="1"/>
    </xf>
    <xf numFmtId="0" fontId="9" fillId="47" borderId="9" applyNumberFormat="0" applyProtection="0">
      <alignment horizontal="left" vertical="center" indent="1"/>
    </xf>
    <xf numFmtId="0" fontId="9" fillId="47" borderId="9" applyNumberFormat="0" applyProtection="0">
      <alignment horizontal="left" vertical="top" indent="1"/>
    </xf>
    <xf numFmtId="0" fontId="9" fillId="45" borderId="9" applyNumberFormat="0" applyProtection="0">
      <alignment horizontal="left" vertical="center" indent="1"/>
    </xf>
    <xf numFmtId="0" fontId="9" fillId="45" borderId="9" applyNumberFormat="0" applyProtection="0">
      <alignment horizontal="left" vertical="top" indent="1"/>
    </xf>
    <xf numFmtId="4" fontId="13" fillId="48" borderId="9" applyNumberFormat="0" applyProtection="0">
      <alignment vertical="center"/>
    </xf>
    <xf numFmtId="4" fontId="15" fillId="48" borderId="9" applyNumberFormat="0" applyProtection="0">
      <alignment vertical="center"/>
    </xf>
    <xf numFmtId="4" fontId="13" fillId="48" borderId="9" applyNumberFormat="0" applyProtection="0">
      <alignment horizontal="left" vertical="center" indent="1"/>
    </xf>
    <xf numFmtId="0" fontId="13" fillId="48" borderId="9" applyNumberFormat="0" applyProtection="0">
      <alignment horizontal="left" vertical="top" indent="1"/>
    </xf>
    <xf numFmtId="4" fontId="13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6" fillId="34" borderId="9" applyNumberFormat="0" applyProtection="0">
      <alignment horizontal="left" vertical="center" indent="1"/>
    </xf>
    <xf numFmtId="0" fontId="16" fillId="34" borderId="9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8" fillId="45" borderId="9" applyNumberFormat="0" applyProtection="0">
      <alignment horizontal="right" vertical="center"/>
    </xf>
    <xf numFmtId="0" fontId="5" fillId="49" borderId="0">
      <alignment/>
      <protection/>
    </xf>
    <xf numFmtId="49" fontId="6" fillId="49" borderId="0">
      <alignment/>
      <protection/>
    </xf>
    <xf numFmtId="49" fontId="7" fillId="49" borderId="11">
      <alignment wrapText="1"/>
      <protection/>
    </xf>
    <xf numFmtId="49" fontId="7" fillId="49" borderId="0">
      <alignment wrapText="1"/>
      <protection/>
    </xf>
    <xf numFmtId="0" fontId="5" fillId="50" borderId="11">
      <alignment/>
      <protection locked="0"/>
    </xf>
    <xf numFmtId="0" fontId="5" fillId="49" borderId="0">
      <alignment/>
      <protection/>
    </xf>
    <xf numFmtId="0" fontId="8" fillId="51" borderId="0">
      <alignment/>
      <protection/>
    </xf>
    <xf numFmtId="0" fontId="8" fillId="43" borderId="0">
      <alignment/>
      <protection/>
    </xf>
    <xf numFmtId="0" fontId="8" fillId="38" borderId="0">
      <alignment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56" applyNumberFormat="1" applyFont="1" applyFill="1" applyProtection="1">
      <alignment/>
      <protection/>
    </xf>
    <xf numFmtId="37" fontId="0" fillId="0" borderId="0" xfId="55" applyNumberFormat="1" applyFont="1" applyFill="1" applyProtection="1">
      <alignment/>
      <protection/>
    </xf>
    <xf numFmtId="37" fontId="0" fillId="0" borderId="0" xfId="57" applyNumberFormat="1" applyFont="1" applyFill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0" borderId="0" xfId="55" applyNumberFormat="1" applyFont="1" applyFill="1" applyProtection="1">
      <alignment/>
      <protection/>
    </xf>
    <xf numFmtId="3" fontId="0" fillId="0" borderId="0" xfId="56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6" applyNumberFormat="1" applyFont="1" applyFill="1" applyBorder="1" applyProtection="1">
      <alignment/>
      <protection/>
    </xf>
    <xf numFmtId="3" fontId="0" fillId="0" borderId="0" xfId="55" applyNumberFormat="1" applyFon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41" fontId="0" fillId="0" borderId="0" xfId="56" applyNumberFormat="1" applyFont="1" applyFill="1" applyProtection="1">
      <alignment/>
      <protection/>
    </xf>
    <xf numFmtId="41" fontId="0" fillId="0" borderId="0" xfId="57" applyNumberFormat="1" applyFont="1" applyFill="1" applyProtection="1">
      <alignment/>
      <protection/>
    </xf>
    <xf numFmtId="37" fontId="0" fillId="0" borderId="0" xfId="55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dtional Local Option Fuel" xfId="55"/>
    <cellStyle name="Normal_Non-Voted Local Option Fuel " xfId="56"/>
    <cellStyle name="Normal_Voted 1-Cent Local Option Fuel" xfId="57"/>
    <cellStyle name="Note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SEM-BPS-data" xfId="99"/>
    <cellStyle name="SEM-BPS-head" xfId="100"/>
    <cellStyle name="SEM-BPS-headdata" xfId="101"/>
    <cellStyle name="SEM-BPS-headkey" xfId="102"/>
    <cellStyle name="SEM-BPS-input-on" xfId="103"/>
    <cellStyle name="SEM-BPS-key" xfId="104"/>
    <cellStyle name="SEM-BPS-sub1" xfId="105"/>
    <cellStyle name="SEM-BPS-sub2" xfId="106"/>
    <cellStyle name="SEM-BPS-total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76" sqref="C76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138</v>
      </c>
      <c r="G1" t="s">
        <v>89</v>
      </c>
    </row>
    <row r="2" ht="12.75">
      <c r="A2" t="s">
        <v>136</v>
      </c>
    </row>
    <row r="3" spans="1:7" ht="12.75">
      <c r="A3" s="30" t="s">
        <v>69</v>
      </c>
      <c r="B3" s="30"/>
      <c r="C3" s="30"/>
      <c r="D3" s="30"/>
      <c r="E3" s="30"/>
      <c r="F3" s="30"/>
      <c r="G3" s="30"/>
    </row>
    <row r="4" spans="1:7" ht="12.75">
      <c r="A4" s="30" t="s">
        <v>131</v>
      </c>
      <c r="B4" s="30"/>
      <c r="C4" s="30"/>
      <c r="D4" s="30"/>
      <c r="E4" s="30"/>
      <c r="F4" s="30"/>
      <c r="G4" s="30"/>
    </row>
    <row r="5" spans="1:7" ht="12.75">
      <c r="A5" s="30" t="s">
        <v>70</v>
      </c>
      <c r="B5" s="30"/>
      <c r="C5" s="30"/>
      <c r="D5" s="30"/>
      <c r="E5" s="30"/>
      <c r="F5" s="30"/>
      <c r="G5" s="30"/>
    </row>
    <row r="6" spans="1:7" ht="12.75">
      <c r="A6" s="30" t="s">
        <v>135</v>
      </c>
      <c r="B6" s="30"/>
      <c r="C6" s="30"/>
      <c r="D6" s="30"/>
      <c r="E6" s="30"/>
      <c r="F6" s="30"/>
      <c r="G6" s="30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15755663.22</v>
      </c>
      <c r="C11" s="5">
        <f>SUM('Tourist Development Tax'!B12:M12)</f>
        <v>3338233.7900000005</v>
      </c>
      <c r="D11" s="5">
        <f>SUM('Conv &amp; Tourist Impact'!B12:M12)</f>
        <v>0</v>
      </c>
      <c r="E11" s="5">
        <f>SUM('Voted 1-Cent Local Option Fuel'!B12:M12)</f>
        <v>1215788.16</v>
      </c>
      <c r="F11" s="5">
        <f>SUM('Non-Voted Local Option Fuel '!B12:M12)</f>
        <v>7272739.460000001</v>
      </c>
      <c r="G11" s="5">
        <f>SUM('Addtional Local Option Fuel'!B12:M12)</f>
        <v>5444215.489999999</v>
      </c>
    </row>
    <row r="12" spans="1:7" ht="12.75">
      <c r="A12" s="4" t="s">
        <v>3</v>
      </c>
      <c r="B12" s="5">
        <f>SUM('Local Option Sales Tax Coll'!B13:M13)</f>
        <v>1357459.39</v>
      </c>
      <c r="C12" s="5">
        <f>SUM('Tourist Development Tax'!B13:M13)</f>
        <v>16807.69</v>
      </c>
      <c r="D12" s="5">
        <f>SUM('Conv &amp; Tourist Impact'!B13:M13)</f>
        <v>0</v>
      </c>
      <c r="E12" s="5">
        <f>SUM('Voted 1-Cent Local Option Fuel'!B13:M13)</f>
        <v>194901.15</v>
      </c>
      <c r="F12" s="5">
        <f>SUM('Non-Voted Local Option Fuel '!B13:M13)</f>
        <v>1164829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6212146.14</v>
      </c>
      <c r="C13" s="5">
        <f>SUM('Tourist Development Tax'!B14:M14)</f>
        <v>11858800.799999999</v>
      </c>
      <c r="D13" s="5">
        <f>SUM('Conv &amp; Tourist Impact'!B14:M14)</f>
        <v>0</v>
      </c>
      <c r="E13" s="5">
        <f>SUM('Voted 1-Cent Local Option Fuel'!B14:M14)</f>
        <v>1021478.1399999999</v>
      </c>
      <c r="F13" s="5">
        <f>SUM('Non-Voted Local Option Fuel '!B14:M14)</f>
        <v>6109725.01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1734514.8199999996</v>
      </c>
      <c r="C14" s="5">
        <f>SUM('Tourist Development Tax'!B15:M15)</f>
        <v>81674.27999999998</v>
      </c>
      <c r="D14" s="5">
        <f>SUM('Conv &amp; Tourist Impact'!B15:M15)</f>
        <v>0</v>
      </c>
      <c r="E14" s="5">
        <f>SUM('Voted 1-Cent Local Option Fuel'!B15:M15)</f>
        <v>28371.41</v>
      </c>
      <c r="F14" s="5">
        <f>SUM('Non-Voted Local Option Fuel '!B15:M15)</f>
        <v>1040843.08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1248588.56</v>
      </c>
      <c r="C15" s="5">
        <f>SUM('Tourist Development Tax'!B16:M16)</f>
        <v>8283038.940000002</v>
      </c>
      <c r="D15" s="5">
        <f>SUM('Conv &amp; Tourist Impact'!B16:M16)</f>
        <v>0</v>
      </c>
      <c r="E15" s="5">
        <f>SUM('Voted 1-Cent Local Option Fuel'!B16:M16)</f>
        <v>384849.37</v>
      </c>
      <c r="F15" s="5">
        <f>SUM('Non-Voted Local Option Fuel '!B16:M16)</f>
        <v>16524136.43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12722768.58</v>
      </c>
      <c r="C16" s="5">
        <f>SUM('Tourist Development Tax'!B17:M17)</f>
        <v>38241008.16</v>
      </c>
      <c r="D16" s="5">
        <f>SUM('Conv &amp; Tourist Impact'!B17:M17)</f>
        <v>0</v>
      </c>
      <c r="E16" s="5">
        <f>SUM('Voted 1-Cent Local Option Fuel'!B17:M17)</f>
        <v>8651445.069999998</v>
      </c>
      <c r="F16" s="5">
        <f>SUM('Non-Voted Local Option Fuel '!B17:M17)</f>
        <v>51730659.03999999</v>
      </c>
      <c r="G16" s="5">
        <f>SUM('Addtional Local Option Fuel'!B17:M17)</f>
        <v>39406036.18</v>
      </c>
    </row>
    <row r="17" spans="1:7" ht="12.75">
      <c r="A17" s="4" t="s">
        <v>8</v>
      </c>
      <c r="B17" s="5">
        <f>SUM('Local Option Sales Tax Coll'!B18:M18)</f>
        <v>883006.16</v>
      </c>
      <c r="C17" s="5">
        <f>SUM('Tourist Development Tax'!B18:M18)</f>
        <v>0</v>
      </c>
      <c r="D17" s="5">
        <f>SUM('Conv &amp; Tourist Impact'!B18:M18)</f>
        <v>0</v>
      </c>
      <c r="E17" s="5">
        <f>SUM('Voted 1-Cent Local Option Fuel'!B18:M18)</f>
        <v>23662.74</v>
      </c>
      <c r="F17" s="5">
        <f>SUM('Non-Voted Local Option Fuel '!B18:M18)</f>
        <v>392373.18999999994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16804213.580000002</v>
      </c>
      <c r="C18" s="5">
        <f>SUM('Tourist Development Tax'!B19:M19)</f>
        <v>2080655.19</v>
      </c>
      <c r="D18" s="5">
        <f>SUM('Conv &amp; Tourist Impact'!B19:M19)</f>
        <v>0</v>
      </c>
      <c r="E18" s="5">
        <f>SUM('Voted 1-Cent Local Option Fuel'!B19:M19)</f>
        <v>893395.21</v>
      </c>
      <c r="F18" s="5">
        <f>SUM('Non-Voted Local Option Fuel '!B19:M19)</f>
        <v>5337820.259999999</v>
      </c>
      <c r="G18" s="5">
        <f>SUM('Addtional Local Option Fuel'!B19:M19)</f>
        <v>3825994.12</v>
      </c>
    </row>
    <row r="19" spans="1:7" ht="12.75">
      <c r="A19" s="4" t="s">
        <v>96</v>
      </c>
      <c r="B19" s="5">
        <f>SUM('Local Option Sales Tax Coll'!B20:M20)</f>
        <v>230505.65000000002</v>
      </c>
      <c r="C19" s="5">
        <f>SUM('Tourist Development Tax'!B20:M20)</f>
        <v>565760.68</v>
      </c>
      <c r="D19" s="5">
        <f>SUM('Conv &amp; Tourist Impact'!B20:M20)</f>
        <v>0</v>
      </c>
      <c r="E19" s="5">
        <f>SUM('Voted 1-Cent Local Option Fuel'!B20:M20)</f>
        <v>560791.69</v>
      </c>
      <c r="F19" s="5">
        <f>SUM('Non-Voted Local Option Fuel '!B20:M20)</f>
        <v>3355095.18</v>
      </c>
      <c r="G19" s="5">
        <f>SUM('Addtional Local Option Fuel'!B20:M20)</f>
        <v>2532112.7799999993</v>
      </c>
    </row>
    <row r="20" spans="1:7" ht="12.75">
      <c r="A20" s="4" t="s">
        <v>10</v>
      </c>
      <c r="B20" s="5">
        <f>SUM('Local Option Sales Tax Coll'!B21:M21)</f>
        <v>14396406.479999997</v>
      </c>
      <c r="C20" s="5">
        <f>SUM('Tourist Development Tax'!B21:M21)</f>
        <v>431427.33</v>
      </c>
      <c r="D20" s="5">
        <f>SUM('Conv &amp; Tourist Impact'!B21:M21)</f>
        <v>0</v>
      </c>
      <c r="E20" s="5">
        <f>SUM('Voted 1-Cent Local Option Fuel'!B21:M21)</f>
        <v>834321.33</v>
      </c>
      <c r="F20" s="5">
        <f>SUM('Non-Voted Local Option Fuel '!B21:M21)</f>
        <v>4991551.16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1192883.14</v>
      </c>
      <c r="C21" s="5">
        <f>SUM('Tourist Development Tax'!C22:M22)</f>
        <v>12246408.46</v>
      </c>
      <c r="D21" s="5">
        <f>SUM('Conv &amp; Tourist Impact'!B22:M22)</f>
        <v>0</v>
      </c>
      <c r="E21" s="5">
        <f>SUM('Voted 1-Cent Local Option Fuel'!B22:M22)</f>
        <v>1405431.9799999997</v>
      </c>
      <c r="F21" s="5">
        <f>SUM('Non-Voted Local Option Fuel '!B22:M22)</f>
        <v>8410338.620000001</v>
      </c>
      <c r="G21" s="5">
        <f>SUM('Addtional Local Option Fuel'!B22:M22)</f>
        <v>6469455.7</v>
      </c>
    </row>
    <row r="22" spans="1:7" ht="12.75">
      <c r="A22" s="4" t="s">
        <v>12</v>
      </c>
      <c r="B22" s="5">
        <f>SUM('Local Option Sales Tax Coll'!B23:M23)</f>
        <v>5724208.39</v>
      </c>
      <c r="C22" s="5">
        <f>SUM('Tourist Development Tax'!B23:M23)</f>
        <v>586356.76</v>
      </c>
      <c r="D22" s="5">
        <f>SUM('Conv &amp; Tourist Impact'!B23:M23)</f>
        <v>0</v>
      </c>
      <c r="E22" s="5">
        <f>SUM('Voted 1-Cent Local Option Fuel'!B23:M23)</f>
        <v>609619.2999999999</v>
      </c>
      <c r="F22" s="5">
        <f>SUM('Non-Voted Local Option Fuel '!B23:M23)</f>
        <v>3635125.4600000004</v>
      </c>
      <c r="G22" s="5">
        <f>SUM('Addtional Local Option Fuel'!B23:M23)</f>
        <v>1.6900000000000002</v>
      </c>
    </row>
    <row r="23" spans="1:7" ht="12.75">
      <c r="A23" s="4" t="s">
        <v>128</v>
      </c>
      <c r="B23" s="5">
        <f>SUM('Local Option Sales Tax Coll'!B24:M24)</f>
        <v>332696468.62999994</v>
      </c>
      <c r="C23" s="5">
        <f>SUM('Tourist Development Tax'!B24:M24)</f>
        <v>28915894.00875</v>
      </c>
      <c r="D23" s="5">
        <f>SUM('Conv &amp; Tourist Impact'!B24:M24)</f>
        <v>48193156.66625</v>
      </c>
      <c r="E23" s="5">
        <f>SUM('Voted 1-Cent Local Option Fuel'!B24:M24)</f>
        <v>11327090</v>
      </c>
      <c r="F23" s="5">
        <f>SUM('Non-Voted Local Option Fuel '!B24:M24)</f>
        <v>67681964.10000001</v>
      </c>
      <c r="G23" s="5">
        <f>SUM('Addtional Local Option Fuel'!B24:M24)</f>
        <v>30441169.949999996</v>
      </c>
    </row>
    <row r="24" spans="1:7" ht="12.75">
      <c r="A24" s="4" t="s">
        <v>13</v>
      </c>
      <c r="B24" s="5">
        <f>SUM('Local Option Sales Tax Coll'!B25:M25)</f>
        <v>1567160.5899999999</v>
      </c>
      <c r="C24" s="5">
        <f>SUM('Tourist Development Tax'!B25:M25)</f>
        <v>21291.42</v>
      </c>
      <c r="D24" s="5">
        <f>SUM('Conv &amp; Tourist Impact'!B25:M25)</f>
        <v>0</v>
      </c>
      <c r="E24" s="5">
        <f>SUM('Voted 1-Cent Local Option Fuel'!B25:M25)</f>
        <v>136016.47999999998</v>
      </c>
      <c r="F24" s="5">
        <f>SUM('Non-Voted Local Option Fuel '!B25:M25)</f>
        <v>808608.0399999999</v>
      </c>
      <c r="G24" s="5">
        <f>SUM('Addtional Local Option Fuel'!B25:M25)</f>
        <v>512273.17</v>
      </c>
    </row>
    <row r="25" spans="1:7" ht="12.75">
      <c r="A25" s="4" t="s">
        <v>14</v>
      </c>
      <c r="B25" s="5">
        <f>SUM('Local Option Sales Tax Coll'!B26:M26)</f>
        <v>571611.3500000001</v>
      </c>
      <c r="C25" s="5">
        <f>SUM('Tourist Development Tax'!B26:M26)</f>
        <v>7340.59</v>
      </c>
      <c r="D25" s="5">
        <f>SUM('Conv &amp; Tourist Impact'!B26:M26)</f>
        <v>0</v>
      </c>
      <c r="E25" s="5">
        <f>SUM('Voted 1-Cent Local Option Fuel'!B26:M26)</f>
        <v>30848.42</v>
      </c>
      <c r="F25" s="5">
        <f>SUM('Non-Voted Local Option Fuel '!B26:M26)</f>
        <v>583622.92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114529021.07000001</v>
      </c>
      <c r="C26" s="5">
        <f>SUM('Tourist Development Tax'!B27:M27)</f>
        <v>9561317.14</v>
      </c>
      <c r="D26" s="5">
        <f>SUM('Conv &amp; Tourist Impact'!B27:M27)</f>
        <v>4780657.57</v>
      </c>
      <c r="E26" s="5">
        <f>SUM('Voted 1-Cent Local Option Fuel'!B27:M27)</f>
        <v>1089245.1</v>
      </c>
      <c r="F26" s="5">
        <f>SUM('Non-Voted Local Option Fuel '!B27:M27)</f>
        <v>32009816.009999998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51762372.58</v>
      </c>
      <c r="C27" s="5">
        <f>SUM('Tourist Development Tax'!B28:M28)</f>
        <v>5588528.45</v>
      </c>
      <c r="D27" s="5">
        <f>SUM('Conv &amp; Tourist Impact'!B28:M28)</f>
        <v>0</v>
      </c>
      <c r="E27" s="5">
        <f>SUM('Voted 1-Cent Local Option Fuel'!B28:M28)</f>
        <v>1596389.0499999996</v>
      </c>
      <c r="F27" s="5">
        <f>SUM('Non-Voted Local Option Fuel '!B28:M28)</f>
        <v>9537476.03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6531632.609999999</v>
      </c>
      <c r="C28" s="5">
        <f>SUM('Tourist Development Tax'!B29:M29)</f>
        <v>1142645.29</v>
      </c>
      <c r="D28" s="5">
        <f>SUM('Conv &amp; Tourist Impact'!B29:M29)</f>
        <v>0</v>
      </c>
      <c r="E28" s="5">
        <f>SUM('Voted 1-Cent Local Option Fuel'!B29:M29)</f>
        <v>389686.19000000006</v>
      </c>
      <c r="F28" s="5">
        <f>SUM('Non-Voted Local Option Fuel '!B29:M29)</f>
        <v>2331598.1799999997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1273813.47</v>
      </c>
      <c r="C29" s="5">
        <f>SUM('Tourist Development Tax'!B30:M30)</f>
        <v>747719.5699999998</v>
      </c>
      <c r="D29" s="5">
        <f>SUM('Conv &amp; Tourist Impact'!B30:M30)</f>
        <v>0</v>
      </c>
      <c r="E29" s="5">
        <f>SUM('Voted 1-Cent Local Option Fuel'!B30:M30)</f>
        <v>13279.68</v>
      </c>
      <c r="F29" s="5">
        <f>SUM('Non-Voted Local Option Fuel '!B30:M30)</f>
        <v>370700.87999999995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3105498.52</v>
      </c>
      <c r="C30" s="5">
        <f>SUM('Tourist Development Tax'!B31:M31)</f>
        <v>82389.20999999999</v>
      </c>
      <c r="D30" s="5">
        <f>SUM('Conv &amp; Tourist Impact'!B31:M31)</f>
        <v>0</v>
      </c>
      <c r="E30" s="5">
        <f>SUM('Voted 1-Cent Local Option Fuel'!B31:M31)</f>
        <v>241386.30000000005</v>
      </c>
      <c r="F30" s="5">
        <f>SUM('Non-Voted Local Option Fuel '!B31:M31)</f>
        <v>3061590.15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458185.67</v>
      </c>
      <c r="C31" s="5">
        <f>SUM('Tourist Development Tax'!B32:M32)</f>
        <v>29934.840000000004</v>
      </c>
      <c r="D31" s="5">
        <f>SUM('Conv &amp; Tourist Impact'!B32:M32)</f>
        <v>0</v>
      </c>
      <c r="E31" s="5">
        <f>SUM('Voted 1-Cent Local Option Fuel'!B32:M32)</f>
        <v>78180.98999999999</v>
      </c>
      <c r="F31" s="5">
        <f>SUM('Non-Voted Local Option Fuel '!B32:M32)</f>
        <v>467097.89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213202.30999999997</v>
      </c>
      <c r="C32" s="5">
        <f>SUM('Tourist Development Tax'!B33:M33)</f>
        <v>16370.359999999999</v>
      </c>
      <c r="D32" s="5">
        <f>SUM('Conv &amp; Tourist Impact'!B33:M33)</f>
        <v>0</v>
      </c>
      <c r="E32" s="5">
        <f>SUM('Voted 1-Cent Local Option Fuel'!B33:M33)</f>
        <v>52609.869999999995</v>
      </c>
      <c r="F32" s="5">
        <f>SUM('Non-Voted Local Option Fuel '!B33:M33)</f>
        <v>311234.11000000004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925779.36</v>
      </c>
      <c r="C33" s="5">
        <f>SUM('Tourist Development Tax'!B34:M34)</f>
        <v>770130.75</v>
      </c>
      <c r="D33" s="5">
        <f>SUM('Conv &amp; Tourist Impact'!B34:M34)</f>
        <v>0</v>
      </c>
      <c r="E33" s="5">
        <f>SUM('Voted 1-Cent Local Option Fuel'!B34:M34)</f>
        <v>69944.70999999999</v>
      </c>
      <c r="F33" s="5">
        <f>SUM('Non-Voted Local Option Fuel '!B34:M34)</f>
        <v>416515.23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489116.55000000005</v>
      </c>
      <c r="C34" s="5">
        <f>SUM('Tourist Development Tax'!B35:M35)</f>
        <v>31498.15</v>
      </c>
      <c r="D34" s="5">
        <f>SUM('Conv &amp; Tourist Impact'!B35:M35)</f>
        <v>0</v>
      </c>
      <c r="E34" s="5">
        <f>SUM('Voted 1-Cent Local Option Fuel'!B35:M35)</f>
        <v>73295.62000000001</v>
      </c>
      <c r="F34" s="5">
        <f>SUM('Non-Voted Local Option Fuel '!B35:M35)</f>
        <v>918392.3099999999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1243586.1300000001</v>
      </c>
      <c r="C35" s="5">
        <f>SUM('Tourist Development Tax'!B36:M36)</f>
        <v>0</v>
      </c>
      <c r="D35" s="5">
        <f>SUM('Conv &amp; Tourist Impact'!B36:M36)</f>
        <v>0</v>
      </c>
      <c r="E35" s="5">
        <f>SUM('Voted 1-Cent Local Option Fuel'!B36:M36)</f>
        <v>145019.77</v>
      </c>
      <c r="F35" s="5">
        <f>SUM('Non-Voted Local Option Fuel '!B36:M36)</f>
        <v>862579.3999999999</v>
      </c>
      <c r="G35" s="5">
        <f>SUM('Addtional Local Option Fuel'!B36:M36)</f>
        <v>530749.65</v>
      </c>
    </row>
    <row r="36" spans="1:7" ht="12.75">
      <c r="A36" s="4" t="s">
        <v>25</v>
      </c>
      <c r="B36" s="5">
        <f>SUM('Local Option Sales Tax Coll'!B37:M37)</f>
        <v>2133705.41</v>
      </c>
      <c r="C36" s="5">
        <f>SUM('Tourist Development Tax'!B37:M37)</f>
        <v>115549.37</v>
      </c>
      <c r="D36" s="5">
        <f>SUM('Conv &amp; Tourist Impact'!B37:M37)</f>
        <v>0</v>
      </c>
      <c r="E36" s="5">
        <f>SUM('Voted 1-Cent Local Option Fuel'!B37:M37)</f>
        <v>249065.09999999998</v>
      </c>
      <c r="F36" s="5">
        <f>SUM('Non-Voted Local Option Fuel '!B37:M37)</f>
        <v>1476240.27</v>
      </c>
      <c r="G36" s="5">
        <f>SUM('Addtional Local Option Fuel'!B37:M37)</f>
        <v>317135.85</v>
      </c>
    </row>
    <row r="37" spans="1:7" ht="12.75">
      <c r="A37" s="4" t="s">
        <v>26</v>
      </c>
      <c r="B37" s="5">
        <f>SUM('Local Option Sales Tax Coll'!B38:M38)</f>
        <v>6423213.689999999</v>
      </c>
      <c r="C37" s="5">
        <f>SUM('Tourist Development Tax'!B38:M38)</f>
        <v>323464.35000000003</v>
      </c>
      <c r="D37" s="5">
        <f>SUM('Conv &amp; Tourist Impact'!B38:M38)</f>
        <v>0</v>
      </c>
      <c r="E37" s="5">
        <f>SUM('Voted 1-Cent Local Option Fuel'!B38:M38)</f>
        <v>855898.8700000001</v>
      </c>
      <c r="F37" s="5">
        <f>SUM('Non-Voted Local Option Fuel '!B38:M38)</f>
        <v>5115547.830000001</v>
      </c>
      <c r="G37" s="5">
        <f>SUM('Addtional Local Option Fuel'!B38:M38)</f>
        <v>1481962.61</v>
      </c>
    </row>
    <row r="38" spans="1:7" ht="12.75">
      <c r="A38" s="4" t="s">
        <v>27</v>
      </c>
      <c r="B38" s="5">
        <f>SUM('Local Option Sales Tax Coll'!B39:M39)</f>
        <v>7477068.63</v>
      </c>
      <c r="C38" s="5">
        <f>SUM('Tourist Development Tax'!B39:M39)</f>
        <v>286449.9</v>
      </c>
      <c r="D38" s="5">
        <f>SUM('Conv &amp; Tourist Impact'!B39:M39)</f>
        <v>0</v>
      </c>
      <c r="E38" s="5">
        <f>SUM('Voted 1-Cent Local Option Fuel'!B39:M39)</f>
        <v>515339.8300000001</v>
      </c>
      <c r="F38" s="5">
        <f>SUM('Non-Voted Local Option Fuel '!B39:M39)</f>
        <v>3067351.66</v>
      </c>
      <c r="G38" s="5">
        <f>SUM('Addtional Local Option Fuel'!B39:M39)</f>
        <v>2017437.35</v>
      </c>
    </row>
    <row r="39" spans="1:7" ht="12.75">
      <c r="A39" s="4" t="s">
        <v>28</v>
      </c>
      <c r="B39" s="5">
        <f>SUM('Local Option Sales Tax Coll'!B40:M40)</f>
        <v>161120794.73</v>
      </c>
      <c r="C39" s="5">
        <f>SUM('Tourist Development Tax'!C40:M40)</f>
        <v>17133130.659999996</v>
      </c>
      <c r="D39" s="5">
        <f>SUM('Conv &amp; Tourist Impact'!B40:M40)</f>
        <v>0</v>
      </c>
      <c r="E39" s="5">
        <f>SUM('Voted 1-Cent Local Option Fuel'!B40:M40)</f>
        <v>6684375.749999999</v>
      </c>
      <c r="F39" s="5">
        <f>SUM('Non-Voted Local Option Fuel '!B40:M40)</f>
        <v>39935889.28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644109.85</v>
      </c>
      <c r="C40" s="5">
        <f>SUM('Tourist Development Tax'!B41:M41)</f>
        <v>22412.65</v>
      </c>
      <c r="D40" s="5">
        <f>SUM('Conv &amp; Tourist Impact'!B41:M41)</f>
        <v>0</v>
      </c>
      <c r="E40" s="5">
        <f>SUM('Voted 1-Cent Local Option Fuel'!B41:M41)</f>
        <v>121616.36999999998</v>
      </c>
      <c r="F40" s="5">
        <f>SUM('Non-Voted Local Option Fuel '!B41:M41)</f>
        <v>724369.98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15820882.240000002</v>
      </c>
      <c r="C41" s="5">
        <f>SUM('Tourist Development Tax'!B42:M42)</f>
        <v>1455767.63</v>
      </c>
      <c r="D41" s="5">
        <f>SUM('Conv &amp; Tourist Impact'!B42:M42)</f>
        <v>0</v>
      </c>
      <c r="E41" s="5">
        <f>SUM('Voted 1-Cent Local Option Fuel'!B42:M42)</f>
        <v>172488.57</v>
      </c>
      <c r="F41" s="5">
        <f>SUM('Non-Voted Local Option Fuel '!B42:M42)</f>
        <v>4836991.180000001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5087994.23</v>
      </c>
      <c r="C42" s="5">
        <f>SUM('Tourist Development Tax'!B43:M43)</f>
        <v>362524.54999999993</v>
      </c>
      <c r="D42" s="5">
        <f>SUM('Conv &amp; Tourist Impact'!B43:M43)</f>
        <v>0</v>
      </c>
      <c r="E42" s="5">
        <f>SUM('Voted 1-Cent Local Option Fuel'!B43:M43)</f>
        <v>541183.54</v>
      </c>
      <c r="F42" s="5">
        <f>SUM('Non-Voted Local Option Fuel '!B43:M43)</f>
        <v>3211306.0100000002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572783.04</v>
      </c>
      <c r="C43" s="5">
        <f>SUM('Tourist Development Tax'!B44:M44)</f>
        <v>24393.249999999996</v>
      </c>
      <c r="D43" s="5">
        <f>SUM('Conv &amp; Tourist Impact'!B44:M44)</f>
        <v>0</v>
      </c>
      <c r="E43" s="5">
        <f>SUM('Voted 1-Cent Local Option Fuel'!B44:M44)</f>
        <v>127756.01999999997</v>
      </c>
      <c r="F43" s="5">
        <f>SUM('Non-Voted Local Option Fuel '!B44:M44)</f>
        <v>757341.19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202206.63</v>
      </c>
      <c r="C44" s="5">
        <f>SUM('Tourist Development Tax'!B45:M45)</f>
        <v>0</v>
      </c>
      <c r="D44" s="5">
        <f>SUM('Conv &amp; Tourist Impact'!B45:M45)</f>
        <v>0</v>
      </c>
      <c r="E44" s="5">
        <f>SUM('Voted 1-Cent Local Option Fuel'!B45:M45)</f>
        <v>11489.879999999997</v>
      </c>
      <c r="F44" s="5">
        <f>SUM('Non-Voted Local Option Fuel '!B45:M45)</f>
        <v>196787.2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26517949.78</v>
      </c>
      <c r="C45" s="5">
        <f>SUM('Tourist Development Tax'!B46:M46)</f>
        <v>1951500.0699999998</v>
      </c>
      <c r="D45" s="5">
        <f>SUM('Conv &amp; Tourist Impact'!B46:M46)</f>
        <v>0</v>
      </c>
      <c r="E45" s="5">
        <f>SUM('Voted 1-Cent Local Option Fuel'!B46:M46)</f>
        <v>1488256.2600000002</v>
      </c>
      <c r="F45" s="5">
        <f>SUM('Non-Voted Local Option Fuel '!B46:M46)</f>
        <v>8904300.329999998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1889650.7200000002</v>
      </c>
      <c r="C46" s="5">
        <f>SUM('Tourist Development Tax'!B47:M47)</f>
        <v>23554407.809999995</v>
      </c>
      <c r="D46" s="5">
        <f>SUM('Conv &amp; Tourist Impact'!B47:M47)</f>
        <v>0</v>
      </c>
      <c r="E46" s="5">
        <f>SUM('Voted 1-Cent Local Option Fuel'!B47:M47)</f>
        <v>2979756.38</v>
      </c>
      <c r="F46" s="5">
        <f>SUM('Non-Voted Local Option Fuel '!B47:M47)</f>
        <v>17819546.39</v>
      </c>
      <c r="G46" s="5">
        <f>SUM('Addtional Local Option Fuel'!B47:M47)</f>
        <v>13347340.87</v>
      </c>
    </row>
    <row r="47" spans="1:7" ht="12.75">
      <c r="A47" s="4" t="s">
        <v>36</v>
      </c>
      <c r="B47" s="5">
        <f>SUM('Local Option Sales Tax Coll'!B48:M48)</f>
        <v>45562291.55999999</v>
      </c>
      <c r="C47" s="5">
        <f>SUM('Tourist Development Tax'!B48:M48)</f>
        <v>3858490.03</v>
      </c>
      <c r="D47" s="5">
        <f>SUM('Conv &amp; Tourist Impact'!B48:M48)</f>
        <v>0</v>
      </c>
      <c r="E47" s="5">
        <f>SUM('Voted 1-Cent Local Option Fuel'!B48:M48)</f>
        <v>1393672.11</v>
      </c>
      <c r="F47" s="5">
        <f>SUM('Non-Voted Local Option Fuel '!B48:M48)</f>
        <v>8330458.819999999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2469840.62</v>
      </c>
      <c r="C48" s="5">
        <f>SUM('Tourist Development Tax'!B49:M49)</f>
        <v>151621.33999999997</v>
      </c>
      <c r="D48" s="5">
        <f>SUM('Conv &amp; Tourist Impact'!B49:M49)</f>
        <v>0</v>
      </c>
      <c r="E48" s="5">
        <f>SUM('Voted 1-Cent Local Option Fuel'!B49:M49)</f>
        <v>48222.39</v>
      </c>
      <c r="F48" s="5">
        <f>SUM('Non-Voted Local Option Fuel '!B49:M49)</f>
        <v>1458137.3699999999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205065.35</v>
      </c>
      <c r="C49" s="5">
        <f>SUM('Tourist Development Tax'!B50:M50)</f>
        <v>0</v>
      </c>
      <c r="D49" s="5">
        <f>SUM('Conv &amp; Tourist Impact'!B50:M50)</f>
        <v>0</v>
      </c>
      <c r="E49" s="5">
        <f>SUM('Voted 1-Cent Local Option Fuel'!B50:M50)</f>
        <v>46135.5</v>
      </c>
      <c r="F49" s="5">
        <f>SUM('Non-Voted Local Option Fuel '!B50:M50)</f>
        <v>273631.29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1259843.0699999998</v>
      </c>
      <c r="C50" s="5">
        <f>SUM('Tourist Development Tax'!B51:M51)</f>
        <v>83713.98000000001</v>
      </c>
      <c r="D50" s="5">
        <f>SUM('Conv &amp; Tourist Impact'!B51:M51)</f>
        <v>0</v>
      </c>
      <c r="E50" s="5">
        <f>SUM('Voted 1-Cent Local Option Fuel'!B51:M51)</f>
        <v>193747.50000000003</v>
      </c>
      <c r="F50" s="5">
        <f>SUM('Non-Voted Local Option Fuel '!B51:M51)</f>
        <v>1864384.7099999997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19228714.119999997</v>
      </c>
      <c r="C51" s="5">
        <f>SUM('Tourist Development Tax'!B52:M52)</f>
        <v>6764033.52</v>
      </c>
      <c r="D51" s="5">
        <f>SUM('Conv &amp; Tourist Impact'!B52:M52)</f>
        <v>0</v>
      </c>
      <c r="E51" s="5">
        <f>SUM('Voted 1-Cent Local Option Fuel'!B52:M52)</f>
        <v>1575419.74</v>
      </c>
      <c r="F51" s="5">
        <f>SUM('Non-Voted Local Option Fuel '!B52:M52)</f>
        <v>9418397.340000002</v>
      </c>
      <c r="G51" s="5">
        <f>SUM('Addtional Local Option Fuel'!B52:M52)</f>
        <v>6998718.380000001</v>
      </c>
    </row>
    <row r="52" spans="1:7" ht="12.75">
      <c r="A52" s="4" t="s">
        <v>41</v>
      </c>
      <c r="B52" s="5">
        <f>SUM('Local Option Sales Tax Coll'!B53:M53)</f>
        <v>1849826.0500000003</v>
      </c>
      <c r="C52" s="5">
        <f>SUM('Tourist Development Tax'!B53:M53)</f>
        <v>887731.75</v>
      </c>
      <c r="D52" s="5">
        <f>SUM('Conv &amp; Tourist Impact'!B53:M53)</f>
        <v>0</v>
      </c>
      <c r="E52" s="5">
        <f>SUM('Voted 1-Cent Local Option Fuel'!B53:M53)</f>
        <v>2092340.1199999999</v>
      </c>
      <c r="F52" s="5">
        <f>SUM('Non-Voted Local Option Fuel '!B53:M53)</f>
        <v>12475659.73</v>
      </c>
      <c r="G52" s="5">
        <f>SUM('Addtional Local Option Fuel'!B53:M53)</f>
        <v>8323739.639999999</v>
      </c>
    </row>
    <row r="53" spans="1:7" ht="12.75">
      <c r="A53" s="4" t="s">
        <v>42</v>
      </c>
      <c r="B53" s="5">
        <f>SUM('Local Option Sales Tax Coll'!B54:M54)</f>
        <v>10309421.059999999</v>
      </c>
      <c r="C53" s="5">
        <f>SUM('Tourist Development Tax'!B54:M54)</f>
        <v>1109271.83</v>
      </c>
      <c r="D53" s="5">
        <f>SUM('Conv &amp; Tourist Impact'!B54:M54)</f>
        <v>0</v>
      </c>
      <c r="E53" s="5">
        <f>SUM('Voted 1-Cent Local Option Fuel'!B54:M54)</f>
        <v>801636.19</v>
      </c>
      <c r="F53" s="5">
        <f>SUM('Non-Voted Local Option Fuel '!B54:M54)</f>
        <v>4796334.4399999995</v>
      </c>
      <c r="G53" s="5">
        <f>SUM('Addtional Local Option Fuel'!B54:M54)</f>
        <v>3626478.45</v>
      </c>
    </row>
    <row r="54" spans="1:7" ht="12.75">
      <c r="A54" s="4" t="s">
        <v>43</v>
      </c>
      <c r="B54" s="5">
        <f>SUM('Local Option Sales Tax Coll'!B55:M55)</f>
        <v>35038616.71</v>
      </c>
      <c r="C54" s="5">
        <f>SUM('Tourist Development Tax'!B55:M55)</f>
        <v>22273703.21</v>
      </c>
      <c r="D54" s="5">
        <f>SUM('Conv &amp; Tourist Impact'!B55:M55)</f>
        <v>5301993.41</v>
      </c>
      <c r="E54" s="5">
        <f>SUM('Voted 1-Cent Local Option Fuel'!B55:M55)</f>
        <v>493707.01</v>
      </c>
      <c r="F54" s="5">
        <f>SUM('Non-Voted Local Option Fuel '!B55:M55)</f>
        <v>2954248.7700000005</v>
      </c>
      <c r="G54" s="5">
        <f>SUM('Addtional Local Option Fuel'!B55:M55)</f>
        <v>1390500.12</v>
      </c>
    </row>
    <row r="55" spans="1:7" ht="12.75">
      <c r="A55" s="4" t="s">
        <v>44</v>
      </c>
      <c r="B55" s="5">
        <f>SUM('Local Option Sales Tax Coll'!B56:M56)</f>
        <v>6805365.88</v>
      </c>
      <c r="C55" s="5">
        <f>SUM('Tourist Development Tax'!B56:M56)</f>
        <v>2945741.35</v>
      </c>
      <c r="D55" s="5">
        <f>SUM('Conv &amp; Tourist Impact'!B56:M56)</f>
        <v>0</v>
      </c>
      <c r="E55" s="5">
        <f>SUM('Voted 1-Cent Local Option Fuel'!B56:M56)</f>
        <v>400390.58999999997</v>
      </c>
      <c r="F55" s="5">
        <f>SUM('Non-Voted Local Option Fuel '!B56:M56)</f>
        <v>2386409.71</v>
      </c>
      <c r="G55" s="5">
        <f>SUM('Addtional Local Option Fuel'!B56:M56)</f>
        <v>0.01</v>
      </c>
    </row>
    <row r="56" spans="1:7" ht="12.75">
      <c r="A56" s="4" t="s">
        <v>45</v>
      </c>
      <c r="B56" s="5">
        <f>SUM('Local Option Sales Tax Coll'!B57:M57)</f>
        <v>910622.8899999999</v>
      </c>
      <c r="C56" s="5">
        <f>SUM('Tourist Development Tax'!B57:M57)</f>
        <v>9501884.21</v>
      </c>
      <c r="D56" s="5">
        <f>SUM('Conv &amp; Tourist Impact'!B57:M57)</f>
        <v>0</v>
      </c>
      <c r="E56" s="5">
        <f>SUM('Voted 1-Cent Local Option Fuel'!B57:M57)</f>
        <v>1003418.46</v>
      </c>
      <c r="F56" s="5">
        <f>SUM('Non-Voted Local Option Fuel '!B57:M57)</f>
        <v>6007559.789999999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3326924.62</v>
      </c>
      <c r="C57" s="5">
        <f>SUM('Tourist Development Tax'!B58:M58)</f>
        <v>165539.51000000004</v>
      </c>
      <c r="D57" s="5">
        <f>SUM('Conv &amp; Tourist Impact'!B58:M58)</f>
        <v>0</v>
      </c>
      <c r="E57" s="5">
        <f>SUM('Voted 1-Cent Local Option Fuel'!B58:M58)</f>
        <v>321987.16000000003</v>
      </c>
      <c r="F57" s="5">
        <f>SUM('Non-Voted Local Option Fuel '!B58:M58)</f>
        <v>1918893.9299999997</v>
      </c>
      <c r="G57" s="5">
        <f>SUM('Addtional Local Option Fuel'!B58:M58)</f>
        <v>1238352.32</v>
      </c>
    </row>
    <row r="58" spans="1:7" ht="12.75">
      <c r="A58" s="4" t="s">
        <v>47</v>
      </c>
      <c r="B58" s="5">
        <f>SUM('Local Option Sales Tax Coll'!B59:M59)</f>
        <v>153386888.91</v>
      </c>
      <c r="C58" s="5">
        <f>SUM('Tourist Development Tax'!B59:M59)</f>
        <v>164144500</v>
      </c>
      <c r="D58" s="5">
        <f>SUM('Conv &amp; Tourist Impact'!B59:M59)</f>
        <v>0</v>
      </c>
      <c r="E58" s="5">
        <f>SUM('Voted 1-Cent Local Option Fuel'!B59:M59)</f>
        <v>1095516.73</v>
      </c>
      <c r="F58" s="5">
        <f>SUM('Non-Voted Local Option Fuel '!B59:M59)</f>
        <v>39503149.89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33771111.91</v>
      </c>
      <c r="C59" s="5">
        <f>SUM('Tourist Development Tax'!B60:M60)</f>
        <v>32309560.249999996</v>
      </c>
      <c r="D59" s="5">
        <f>SUM('Conv &amp; Tourist Impact'!B60:M60)</f>
        <v>0</v>
      </c>
      <c r="E59" s="5">
        <f>SUM('Voted 1-Cent Local Option Fuel'!B60:M60)</f>
        <v>1700884.3099999998</v>
      </c>
      <c r="F59" s="5">
        <f>SUM('Non-Voted Local Option Fuel '!B60:M60)</f>
        <v>10182124.920000002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55576415.69</v>
      </c>
      <c r="C60" s="5">
        <f>SUM('Tourist Development Tax'!B61:M61)</f>
        <v>25300599.76</v>
      </c>
      <c r="D60" s="5">
        <f>SUM('Conv &amp; Tourist Impact'!B61:M61)</f>
        <v>0</v>
      </c>
      <c r="E60" s="5">
        <f>SUM('Voted 1-Cent Local Option Fuel'!B61:M61)</f>
        <v>5719803.850000001</v>
      </c>
      <c r="F60" s="5">
        <f>SUM('Non-Voted Local Option Fuel '!B61:M61)</f>
        <v>34198184.86</v>
      </c>
      <c r="G60" s="5">
        <f>SUM('Addtional Local Option Fuel'!B61:M61)</f>
        <v>25639266.310000002</v>
      </c>
    </row>
    <row r="61" spans="1:7" ht="12.75">
      <c r="A61" s="4" t="s">
        <v>50</v>
      </c>
      <c r="B61" s="5">
        <f>SUM('Local Option Sales Tax Coll'!B62:M62)</f>
        <v>35331567.9</v>
      </c>
      <c r="C61" s="5">
        <f>SUM('Tourist Development Tax'!B62:M62)</f>
        <v>665076.7400000001</v>
      </c>
      <c r="D61" s="5">
        <f>SUM('Conv &amp; Tourist Impact'!B62:M62)</f>
        <v>0</v>
      </c>
      <c r="E61" s="5">
        <f>SUM('Voted 1-Cent Local Option Fuel'!B62:M62)</f>
        <v>2083652.4699999997</v>
      </c>
      <c r="F61" s="5">
        <f>SUM('Non-Voted Local Option Fuel '!B62:M62)</f>
        <v>12462915.14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105645366.66</v>
      </c>
      <c r="C62" s="5">
        <f>SUM('Tourist Development Tax'!B63:M63)</f>
        <v>23893689.479999997</v>
      </c>
      <c r="D62" s="5">
        <f>SUM('Conv &amp; Tourist Impact'!B63:M63)</f>
        <v>0</v>
      </c>
      <c r="E62" s="5">
        <f>SUM('Voted 1-Cent Local Option Fuel'!B63:M63)</f>
        <v>3815745.47</v>
      </c>
      <c r="F62" s="5">
        <f>SUM('Non-Voted Local Option Fuel '!B63:M63)</f>
        <v>22831897.830000002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51802313.68000001</v>
      </c>
      <c r="C63" s="5">
        <f>SUM('Tourist Development Tax'!B64:M64)</f>
        <v>6612567.96</v>
      </c>
      <c r="D63" s="5">
        <f>SUM('Conv &amp; Tourist Impact'!B64:M64)</f>
        <v>0</v>
      </c>
      <c r="E63" s="5">
        <f>SUM('Voted 1-Cent Local Option Fuel'!B64:M64)</f>
        <v>3034377.1700000004</v>
      </c>
      <c r="F63" s="5">
        <f>SUM('Non-Voted Local Option Fuel '!B64:M64)</f>
        <v>18083345.95</v>
      </c>
      <c r="G63" s="5">
        <f>SUM('Addtional Local Option Fuel'!B64:M64)</f>
        <v>11397210.75</v>
      </c>
    </row>
    <row r="64" spans="1:7" ht="12.75">
      <c r="A64" s="4" t="s">
        <v>53</v>
      </c>
      <c r="B64" s="5">
        <f>SUM('Local Option Sales Tax Coll'!B65:M65)</f>
        <v>4304755.87</v>
      </c>
      <c r="C64" s="5">
        <f>SUM('Tourist Development Tax'!B65:M65)</f>
        <v>214562</v>
      </c>
      <c r="D64" s="5">
        <f>SUM('Conv &amp; Tourist Impact'!B65:M65)</f>
        <v>0</v>
      </c>
      <c r="E64" s="5">
        <f>SUM('Voted 1-Cent Local Option Fuel'!B65:M65)</f>
        <v>353980.00999999995</v>
      </c>
      <c r="F64" s="5">
        <f>SUM('Non-Voted Local Option Fuel '!B65:M65)</f>
        <v>2110362.34</v>
      </c>
      <c r="G64" s="5">
        <f>SUM('Addtional Local Option Fuel'!B65:M65)</f>
        <v>1444149.15</v>
      </c>
    </row>
    <row r="65" spans="1:7" ht="12.75">
      <c r="A65" s="4" t="s">
        <v>54</v>
      </c>
      <c r="B65" s="5">
        <f>SUM('Local Option Sales Tax Coll'!B66:M66)</f>
        <v>1030059.3999999999</v>
      </c>
      <c r="C65" s="5">
        <f>SUM('Tourist Development Tax'!B66:M66)</f>
        <v>6375349.35</v>
      </c>
      <c r="D65" s="5">
        <f>SUM('Conv &amp; Tourist Impact'!B66:M66)</f>
        <v>0</v>
      </c>
      <c r="E65" s="5">
        <f>SUM('Voted 1-Cent Local Option Fuel'!B66:M66)</f>
        <v>228689.88999999998</v>
      </c>
      <c r="F65" s="5">
        <f>SUM('Non-Voted Local Option Fuel '!B66:M66)</f>
        <v>7296624.57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10247006.09</v>
      </c>
      <c r="C66" s="5">
        <f>SUM('Tourist Development Tax'!B67:M67)</f>
        <v>2321974.81</v>
      </c>
      <c r="D66" s="5">
        <f>SUM('Conv &amp; Tourist Impact'!B67:M67)</f>
        <v>0</v>
      </c>
      <c r="E66" s="5">
        <f>SUM('Voted 1-Cent Local Option Fuel'!B67:M67)</f>
        <v>1360489.62</v>
      </c>
      <c r="F66" s="5">
        <f>SUM('Non-Voted Local Option Fuel '!B67:M67)</f>
        <v>8126481.06</v>
      </c>
      <c r="G66" s="5">
        <f>SUM('Addtional Local Option Fuel'!B67:M67)</f>
        <v>5771077.58</v>
      </c>
    </row>
    <row r="67" spans="1:7" ht="12.75">
      <c r="A67" s="4" t="s">
        <v>56</v>
      </c>
      <c r="B67" s="5">
        <f>SUM('Local Option Sales Tax Coll'!B68:M68)</f>
        <v>5239822.680000001</v>
      </c>
      <c r="C67" s="5">
        <f>SUM('Tourist Development Tax'!B68:M68)</f>
        <v>882185.3899999999</v>
      </c>
      <c r="D67" s="5">
        <f>SUM('Conv &amp; Tourist Impact'!B68:M68)</f>
        <v>0</v>
      </c>
      <c r="E67" s="5">
        <f>SUM('Voted 1-Cent Local Option Fuel'!B68:M68)</f>
        <v>81466.65</v>
      </c>
      <c r="F67" s="5">
        <f>SUM('Non-Voted Local Option Fuel '!B68:M68)</f>
        <v>4297922.37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47016828.47999999</v>
      </c>
      <c r="C68" s="5">
        <f>SUM('Tourist Development Tax'!B69:M69)</f>
        <v>10701514.31</v>
      </c>
      <c r="D68" s="5">
        <f>SUM('Conv &amp; Tourist Impact'!B69:M69)</f>
        <v>0</v>
      </c>
      <c r="E68" s="5">
        <f>SUM('Voted 1-Cent Local Option Fuel'!B69:M69)</f>
        <v>1628263.4300000002</v>
      </c>
      <c r="F68" s="5">
        <f>SUM('Non-Voted Local Option Fuel '!B69:M69)</f>
        <v>9740008.459999999</v>
      </c>
      <c r="G68" s="5">
        <f>SUM('Addtional Local Option Fuel'!B69:M69)</f>
        <v>7362674.2</v>
      </c>
    </row>
    <row r="69" spans="1:7" ht="12.75">
      <c r="A69" s="4" t="s">
        <v>58</v>
      </c>
      <c r="B69" s="5">
        <f>SUM('Local Option Sales Tax Coll'!B70:M70)</f>
        <v>47285472.199999996</v>
      </c>
      <c r="C69" s="5">
        <f>SUM('Tourist Development Tax'!C70:M70)</f>
        <v>2945439.3200000003</v>
      </c>
      <c r="D69" s="5">
        <f>SUM('Conv &amp; Tourist Impact'!B70:M70)</f>
        <v>0</v>
      </c>
      <c r="E69" s="5">
        <f>SUM('Voted 1-Cent Local Option Fuel'!B70:M70)</f>
        <v>2055283.0799999998</v>
      </c>
      <c r="F69" s="5">
        <f>SUM('Non-Voted Local Option Fuel '!B70:M70)</f>
        <v>12306530.420000002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7320898.34</v>
      </c>
      <c r="C70" s="5">
        <f>SUM('Tourist Development Tax'!B71:M71)</f>
        <v>357164.94999999995</v>
      </c>
      <c r="D70" s="5">
        <f>SUM('Conv &amp; Tourist Impact'!B71:M71)</f>
        <v>0</v>
      </c>
      <c r="E70" s="5">
        <f>SUM('Voted 1-Cent Local Option Fuel'!B71:M71)</f>
        <v>762990.9600000001</v>
      </c>
      <c r="F70" s="5">
        <f>SUM('Non-Voted Local Option Fuel '!B71:M71)</f>
        <v>4529692.369999999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2453107.6</v>
      </c>
      <c r="C71" s="5">
        <f>SUM('Tourist Development Tax'!B72:M72)</f>
        <v>110336.84000000003</v>
      </c>
      <c r="D71" s="5">
        <f>SUM('Conv &amp; Tourist Impact'!B72:M72)</f>
        <v>0</v>
      </c>
      <c r="E71" s="5">
        <f>SUM('Voted 1-Cent Local Option Fuel'!B72:M72)</f>
        <v>291941.45999999996</v>
      </c>
      <c r="F71" s="5">
        <f>SUM('Non-Voted Local Option Fuel '!B72:M72)</f>
        <v>1737245.69</v>
      </c>
      <c r="G71" s="5">
        <f>SUM('Addtional Local Option Fuel'!B72:M72)</f>
        <v>1084655.65</v>
      </c>
    </row>
    <row r="72" spans="1:7" ht="12.75">
      <c r="A72" s="4" t="s">
        <v>130</v>
      </c>
      <c r="B72" s="5">
        <f>SUM('Local Option Sales Tax Coll'!B73:M73)</f>
        <v>1759212.26</v>
      </c>
      <c r="C72" s="5">
        <f>SUM('Tourist Development Tax'!B73:M73)</f>
        <v>220471</v>
      </c>
      <c r="D72" s="5">
        <f>SUM('Conv &amp; Tourist Impact'!B73:M73)</f>
        <v>0</v>
      </c>
      <c r="E72" s="5">
        <f>SUM('Voted 1-Cent Local Option Fuel'!B73:M73)</f>
        <v>66077.61</v>
      </c>
      <c r="F72" s="5">
        <f>SUM('Non-Voted Local Option Fuel '!B73:M73)</f>
        <v>1048068.47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391436.74</v>
      </c>
      <c r="C73" s="5">
        <f>SUM('Tourist Development Tax'!B74:M74)</f>
        <v>0</v>
      </c>
      <c r="D73" s="5">
        <f>SUM('Conv &amp; Tourist Impact'!B74:M74)</f>
        <v>0</v>
      </c>
      <c r="E73" s="5">
        <f>SUM('Voted 1-Cent Local Option Fuel'!B74:M74)</f>
        <v>68791.31</v>
      </c>
      <c r="F73" s="5">
        <f>SUM('Non-Voted Local Option Fuel '!B74:M74)</f>
        <v>385596.50999999995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25764665.41</v>
      </c>
      <c r="C74" s="5">
        <f>SUM('Tourist Development Tax'!B75:M75)</f>
        <v>6875746.26</v>
      </c>
      <c r="D74" s="5">
        <f>SUM('Conv &amp; Tourist Impact'!B75:M75)</f>
        <v>6875746.25</v>
      </c>
      <c r="E74" s="5">
        <f>SUM('Voted 1-Cent Local Option Fuel'!B75:M75)</f>
        <v>2296129.8</v>
      </c>
      <c r="F74" s="5">
        <f>SUM('Non-Voted Local Option Fuel '!B75:M75)</f>
        <v>13736274.460000003</v>
      </c>
      <c r="G74" s="5">
        <f>SUM('Addtional Local Option Fuel'!B75:M75)</f>
        <v>10339128.06</v>
      </c>
    </row>
    <row r="75" spans="1:7" ht="12.75">
      <c r="A75" s="4" t="s">
        <v>64</v>
      </c>
      <c r="B75" s="5">
        <f>SUM('Local Option Sales Tax Coll'!B76:M76)</f>
        <v>1410452.61</v>
      </c>
      <c r="C75" s="5">
        <f>SUM('Tourist Development Tax'!B76:M76)</f>
        <v>50294.66</v>
      </c>
      <c r="D75" s="5">
        <f>SUM('Conv &amp; Tourist Impact'!B76:M76)</f>
        <v>0</v>
      </c>
      <c r="E75" s="5">
        <f>SUM('Voted 1-Cent Local Option Fuel'!B76:M76)</f>
        <v>112499.55999999998</v>
      </c>
      <c r="F75" s="5">
        <f>SUM('Non-Voted Local Option Fuel '!B76:M76)</f>
        <v>671038.8799999999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11240061.79</v>
      </c>
      <c r="C76" s="5">
        <f>SUM('Tourist Development Tax'!B77:M77)</f>
        <v>11855087.24</v>
      </c>
      <c r="D76" s="5">
        <f>SUM('Conv &amp; Tourist Impact'!B77:M77)</f>
        <v>0</v>
      </c>
      <c r="E76" s="5">
        <f>SUM('Voted 1-Cent Local Option Fuel'!B77:M77)</f>
        <v>390142.76999999996</v>
      </c>
      <c r="F76" s="5">
        <f>SUM('Non-Voted Local Option Fuel '!B77:M77)</f>
        <v>2332324.9699999997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1272716.5499999998</v>
      </c>
      <c r="C77" s="5">
        <f>SUM('Tourist Development Tax'!B78:M78)</f>
        <v>77087.28999999998</v>
      </c>
      <c r="D77" s="5">
        <f>SUM('Conv &amp; Tourist Impact'!B78:M78)</f>
        <v>0</v>
      </c>
      <c r="E77" s="5">
        <f>SUM('Voted 1-Cent Local Option Fuel'!B78:M78)</f>
        <v>123697.1</v>
      </c>
      <c r="F77" s="5">
        <f>SUM('Non-Voted Local Option Fuel '!B78:M78)</f>
        <v>738947.9299999999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112494684.17999998</v>
      </c>
      <c r="C78" s="5">
        <f>SUM('Tourist Development Tax'!B79:M79)</f>
        <v>0</v>
      </c>
      <c r="D78" s="5">
        <f>SUM('Conv &amp; Tourist Impact'!B79:M79)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1663231548.78</v>
      </c>
      <c r="C80" s="5">
        <f t="shared" si="0"/>
        <v>513529770.43875</v>
      </c>
      <c r="D80" s="5">
        <f t="shared" si="0"/>
        <v>65151553.896249995</v>
      </c>
      <c r="E80" s="5">
        <f t="shared" si="0"/>
        <v>80455374.32000001</v>
      </c>
      <c r="F80" s="5">
        <f t="shared" si="0"/>
        <v>573574955.4499999</v>
      </c>
      <c r="G80" s="5">
        <f t="shared" si="0"/>
        <v>190941836.03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C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13" sqref="O13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1686112.11</v>
      </c>
      <c r="C12" s="1">
        <v>1698672.57</v>
      </c>
      <c r="D12" s="1">
        <v>1690831.08</v>
      </c>
      <c r="E12" s="1">
        <v>1769121.26</v>
      </c>
      <c r="F12" s="1">
        <v>1707726.17</v>
      </c>
      <c r="G12" s="1">
        <v>1727859.81</v>
      </c>
      <c r="H12" s="1">
        <v>1963378.66</v>
      </c>
      <c r="I12" s="1">
        <v>710026.71</v>
      </c>
      <c r="J12" s="1">
        <v>722939.54</v>
      </c>
      <c r="K12" s="1">
        <v>745366.4</v>
      </c>
      <c r="L12" s="1">
        <v>687579.32</v>
      </c>
      <c r="M12" s="1">
        <v>646049.59</v>
      </c>
      <c r="N12" s="6">
        <f>SUM(B12:M12)</f>
        <v>15755663.22</v>
      </c>
    </row>
    <row r="13" spans="1:14" ht="12.75">
      <c r="A13" t="s">
        <v>91</v>
      </c>
      <c r="B13" s="1">
        <v>117387.63</v>
      </c>
      <c r="C13" s="1">
        <v>115773.86</v>
      </c>
      <c r="D13" s="1">
        <v>103876.08</v>
      </c>
      <c r="E13" s="1">
        <v>113630.8</v>
      </c>
      <c r="F13" s="1">
        <v>109206.9</v>
      </c>
      <c r="G13" s="1">
        <v>112226.1</v>
      </c>
      <c r="H13" s="1">
        <v>123191.27</v>
      </c>
      <c r="I13" s="1">
        <v>99362.01</v>
      </c>
      <c r="J13" s="1">
        <v>116447.16</v>
      </c>
      <c r="K13" s="1">
        <v>121547.39</v>
      </c>
      <c r="L13" s="1">
        <v>112766.42</v>
      </c>
      <c r="M13" s="1">
        <v>112043.77</v>
      </c>
      <c r="N13" s="6">
        <f aca="true" t="shared" si="0" ref="N13:N76">SUM(B13:M13)</f>
        <v>1357459.39</v>
      </c>
    </row>
    <row r="14" spans="1:14" ht="12.75">
      <c r="A14" t="s">
        <v>92</v>
      </c>
      <c r="B14" s="1">
        <v>89037.36</v>
      </c>
      <c r="C14" s="1">
        <v>79601.66</v>
      </c>
      <c r="D14" s="1">
        <v>74496.38</v>
      </c>
      <c r="E14" s="1">
        <v>79146.32</v>
      </c>
      <c r="F14" s="1">
        <v>71340.02</v>
      </c>
      <c r="G14" s="1">
        <v>58616.78</v>
      </c>
      <c r="H14" s="1">
        <v>123925.4</v>
      </c>
      <c r="I14" s="1">
        <v>831228.98</v>
      </c>
      <c r="J14" s="1">
        <v>998993.39</v>
      </c>
      <c r="K14" s="1">
        <v>1343227.83</v>
      </c>
      <c r="L14" s="1">
        <v>1224709.3</v>
      </c>
      <c r="M14" s="1">
        <v>1237822.72</v>
      </c>
      <c r="N14" s="6">
        <f t="shared" si="0"/>
        <v>6212146.14</v>
      </c>
    </row>
    <row r="15" spans="1:14" ht="12.75">
      <c r="A15" t="s">
        <v>5</v>
      </c>
      <c r="B15" s="1">
        <v>149925.78</v>
      </c>
      <c r="C15" s="1">
        <v>145621.42</v>
      </c>
      <c r="D15" s="1">
        <v>133434.08</v>
      </c>
      <c r="E15" s="1">
        <v>136012.67</v>
      </c>
      <c r="F15" s="1">
        <v>133552.83</v>
      </c>
      <c r="G15" s="1">
        <v>140370.59</v>
      </c>
      <c r="H15" s="1">
        <v>164819.3</v>
      </c>
      <c r="I15" s="1">
        <v>120714.73</v>
      </c>
      <c r="J15" s="1">
        <v>158314.41</v>
      </c>
      <c r="K15" s="1">
        <v>159824.2</v>
      </c>
      <c r="L15" s="1">
        <v>151494.38</v>
      </c>
      <c r="M15" s="1">
        <v>140430.43</v>
      </c>
      <c r="N15" s="6">
        <f t="shared" si="0"/>
        <v>1734514.8199999996</v>
      </c>
    </row>
    <row r="16" spans="1:14" ht="12.75">
      <c r="A16" t="s">
        <v>93</v>
      </c>
      <c r="B16" s="1">
        <v>99190.91</v>
      </c>
      <c r="C16" s="1">
        <v>124599.19</v>
      </c>
      <c r="D16" s="1">
        <v>93912.49</v>
      </c>
      <c r="E16" s="1">
        <v>96566.08</v>
      </c>
      <c r="F16" s="1">
        <v>90866.85</v>
      </c>
      <c r="G16" s="1">
        <v>90565.87</v>
      </c>
      <c r="H16" s="1">
        <v>104287.48</v>
      </c>
      <c r="I16" s="1">
        <v>92378.22</v>
      </c>
      <c r="J16" s="1">
        <v>122773.25</v>
      </c>
      <c r="K16" s="1">
        <v>122157.28</v>
      </c>
      <c r="L16" s="1">
        <v>96808.7</v>
      </c>
      <c r="M16" s="1">
        <v>114482.24</v>
      </c>
      <c r="N16" s="6">
        <f t="shared" si="0"/>
        <v>1248588.56</v>
      </c>
    </row>
    <row r="17" spans="1:14" ht="12.75">
      <c r="A17" t="s">
        <v>94</v>
      </c>
      <c r="B17" s="1">
        <v>1156049.14</v>
      </c>
      <c r="C17" s="1">
        <v>1012150.87</v>
      </c>
      <c r="D17" s="1">
        <v>1006528.7</v>
      </c>
      <c r="E17" s="1">
        <v>1192654.91</v>
      </c>
      <c r="F17" s="1">
        <v>1094357.91</v>
      </c>
      <c r="G17" s="1">
        <v>1086356.64</v>
      </c>
      <c r="H17" s="1">
        <v>1324648.23</v>
      </c>
      <c r="I17" s="1">
        <v>934297.71</v>
      </c>
      <c r="J17" s="1">
        <v>930848.16</v>
      </c>
      <c r="K17" s="1">
        <v>1166809.37</v>
      </c>
      <c r="L17" s="1">
        <v>893465.83</v>
      </c>
      <c r="M17" s="1">
        <v>924601.11</v>
      </c>
      <c r="N17" s="6">
        <f t="shared" si="0"/>
        <v>12722768.58</v>
      </c>
    </row>
    <row r="18" spans="1:14" ht="12.75">
      <c r="A18" t="s">
        <v>8</v>
      </c>
      <c r="B18" s="1">
        <v>75499.54</v>
      </c>
      <c r="C18" s="1">
        <v>74788.27</v>
      </c>
      <c r="D18" s="1">
        <v>69598.71</v>
      </c>
      <c r="E18" s="1">
        <v>73800.55</v>
      </c>
      <c r="F18" s="1">
        <v>71788.94</v>
      </c>
      <c r="G18" s="1">
        <v>69464.61</v>
      </c>
      <c r="H18" s="1">
        <v>78839.27</v>
      </c>
      <c r="I18" s="1">
        <v>65291.79</v>
      </c>
      <c r="J18" s="1">
        <v>75750.75</v>
      </c>
      <c r="K18" s="1">
        <v>80929.73</v>
      </c>
      <c r="L18" s="1">
        <v>77443.59</v>
      </c>
      <c r="M18" s="1">
        <v>69810.41</v>
      </c>
      <c r="N18" s="6">
        <f t="shared" si="0"/>
        <v>883006.16</v>
      </c>
    </row>
    <row r="19" spans="1:14" ht="12.75">
      <c r="A19" t="s">
        <v>95</v>
      </c>
      <c r="B19" s="1">
        <v>1273282.9</v>
      </c>
      <c r="C19" s="1">
        <v>1213797.57</v>
      </c>
      <c r="D19" s="1">
        <v>1104502.67</v>
      </c>
      <c r="E19" s="1">
        <v>1187815.62</v>
      </c>
      <c r="F19" s="1">
        <v>1266988.66</v>
      </c>
      <c r="G19" s="1">
        <v>1531900.73</v>
      </c>
      <c r="H19" s="1">
        <v>1595528.99</v>
      </c>
      <c r="I19" s="1">
        <v>1485227.47</v>
      </c>
      <c r="J19" s="1">
        <v>1608287.37</v>
      </c>
      <c r="K19" s="1">
        <v>1790732.65</v>
      </c>
      <c r="L19" s="1">
        <v>1463940.56</v>
      </c>
      <c r="M19" s="1">
        <v>1282208.39</v>
      </c>
      <c r="N19" s="6">
        <f t="shared" si="0"/>
        <v>16804213.580000002</v>
      </c>
    </row>
    <row r="20" spans="1:14" ht="12.75">
      <c r="A20" t="s">
        <v>96</v>
      </c>
      <c r="B20" s="1">
        <v>20834.56</v>
      </c>
      <c r="C20" s="1">
        <v>18943.19</v>
      </c>
      <c r="D20" s="1">
        <v>16472.8</v>
      </c>
      <c r="E20" s="1">
        <v>18789.11</v>
      </c>
      <c r="F20" s="1">
        <v>18424.92</v>
      </c>
      <c r="G20" s="1">
        <v>18391.69</v>
      </c>
      <c r="H20" s="1">
        <v>20562.23</v>
      </c>
      <c r="I20" s="1">
        <v>18861.29</v>
      </c>
      <c r="J20" s="1">
        <v>19454.88</v>
      </c>
      <c r="K20" s="1">
        <v>22513.18</v>
      </c>
      <c r="L20" s="1">
        <v>18375.82</v>
      </c>
      <c r="M20" s="1">
        <v>18881.98</v>
      </c>
      <c r="N20" s="6">
        <f t="shared" si="0"/>
        <v>230505.65000000002</v>
      </c>
    </row>
    <row r="21" spans="1:14" ht="12.75">
      <c r="A21" t="s">
        <v>97</v>
      </c>
      <c r="B21" s="1">
        <v>1240293.45</v>
      </c>
      <c r="C21" s="1">
        <v>1178002.76</v>
      </c>
      <c r="D21" s="1">
        <v>1090467.69</v>
      </c>
      <c r="E21" s="1">
        <v>1156906.88</v>
      </c>
      <c r="F21" s="1">
        <v>1129389.67</v>
      </c>
      <c r="G21" s="1">
        <v>1251149.91</v>
      </c>
      <c r="H21" s="1">
        <v>1424971.09</v>
      </c>
      <c r="I21" s="1">
        <v>1055868.54</v>
      </c>
      <c r="J21" s="1">
        <v>1193871.76</v>
      </c>
      <c r="K21" s="1">
        <v>1290750.69</v>
      </c>
      <c r="L21" s="1">
        <v>1213110.35</v>
      </c>
      <c r="M21" s="1">
        <v>1171623.69</v>
      </c>
      <c r="N21" s="6">
        <f t="shared" si="0"/>
        <v>14396406.479999997</v>
      </c>
    </row>
    <row r="22" spans="1:14" ht="12.75">
      <c r="A22" t="s">
        <v>98</v>
      </c>
      <c r="B22" s="1">
        <v>37101.97</v>
      </c>
      <c r="C22" s="1">
        <v>62445.19</v>
      </c>
      <c r="D22" s="1">
        <v>41462.27</v>
      </c>
      <c r="E22" s="1">
        <v>440115.12</v>
      </c>
      <c r="F22" s="1">
        <v>33141.09</v>
      </c>
      <c r="G22" s="1">
        <v>44291.92</v>
      </c>
      <c r="H22" s="1">
        <v>33323.19</v>
      </c>
      <c r="I22" s="1">
        <v>32071.03</v>
      </c>
      <c r="J22" s="1">
        <v>29423.3</v>
      </c>
      <c r="K22" s="1">
        <v>35420.97</v>
      </c>
      <c r="L22" s="1">
        <v>379865.96</v>
      </c>
      <c r="M22" s="1">
        <v>24221.13</v>
      </c>
      <c r="N22" s="6">
        <f t="shared" si="0"/>
        <v>1192883.14</v>
      </c>
    </row>
    <row r="23" spans="1:14" ht="12.75">
      <c r="A23" t="s">
        <v>12</v>
      </c>
      <c r="B23" s="1">
        <v>487786.84</v>
      </c>
      <c r="C23" s="1">
        <v>465870.92</v>
      </c>
      <c r="D23" s="1">
        <v>444536.96</v>
      </c>
      <c r="E23" s="1">
        <v>459135.4</v>
      </c>
      <c r="F23" s="1">
        <v>447182.4</v>
      </c>
      <c r="G23" s="1">
        <v>483896.24</v>
      </c>
      <c r="H23" s="1">
        <v>529377.76</v>
      </c>
      <c r="I23" s="1">
        <v>433313.18</v>
      </c>
      <c r="J23" s="1">
        <v>483861.75</v>
      </c>
      <c r="K23" s="1">
        <v>522532.49</v>
      </c>
      <c r="L23" s="1">
        <v>485825.83</v>
      </c>
      <c r="M23" s="1">
        <v>480888.62</v>
      </c>
      <c r="N23" s="6">
        <f t="shared" si="0"/>
        <v>5724208.39</v>
      </c>
    </row>
    <row r="24" spans="1:14" ht="12.75">
      <c r="A24" t="s">
        <v>129</v>
      </c>
      <c r="B24" s="1">
        <v>25523330.77</v>
      </c>
      <c r="C24" s="1">
        <v>25706721.83</v>
      </c>
      <c r="D24" s="1">
        <v>24763202.71</v>
      </c>
      <c r="E24" s="1">
        <v>26247183.12</v>
      </c>
      <c r="F24" s="1">
        <v>25923344.99</v>
      </c>
      <c r="G24" s="1">
        <v>29135472.15</v>
      </c>
      <c r="H24" s="1">
        <v>32148945.48</v>
      </c>
      <c r="I24" s="1">
        <v>27275203.6</v>
      </c>
      <c r="J24" s="1">
        <v>28345411.99</v>
      </c>
      <c r="K24" s="1">
        <v>31257323.2</v>
      </c>
      <c r="L24" s="1">
        <v>28954651.2</v>
      </c>
      <c r="M24" s="1">
        <v>27415677.59</v>
      </c>
      <c r="N24" s="6">
        <f t="shared" si="0"/>
        <v>332696468.62999994</v>
      </c>
    </row>
    <row r="25" spans="1:14" ht="12.75">
      <c r="A25" t="s">
        <v>13</v>
      </c>
      <c r="B25" s="1">
        <v>136083.41</v>
      </c>
      <c r="C25" s="1">
        <v>111118.07</v>
      </c>
      <c r="D25" s="1">
        <v>106533.18</v>
      </c>
      <c r="E25" s="1">
        <v>118007.22</v>
      </c>
      <c r="F25" s="1">
        <v>118951.99</v>
      </c>
      <c r="G25" s="1">
        <v>132871.27</v>
      </c>
      <c r="H25" s="1">
        <v>137528.15</v>
      </c>
      <c r="I25" s="1">
        <v>135024.75</v>
      </c>
      <c r="J25" s="1">
        <v>144245.47</v>
      </c>
      <c r="K25" s="1">
        <v>155043.32</v>
      </c>
      <c r="L25" s="1">
        <v>138961.61</v>
      </c>
      <c r="M25" s="1">
        <v>132792.15</v>
      </c>
      <c r="N25" s="6">
        <f t="shared" si="0"/>
        <v>1567160.5899999999</v>
      </c>
    </row>
    <row r="26" spans="1:14" ht="12.75">
      <c r="A26" t="s">
        <v>14</v>
      </c>
      <c r="B26" s="1">
        <v>50560.98</v>
      </c>
      <c r="C26" s="1">
        <v>46792.37</v>
      </c>
      <c r="D26" s="1">
        <v>46201.36</v>
      </c>
      <c r="E26" s="1">
        <v>50209.39</v>
      </c>
      <c r="F26" s="1">
        <v>43978.46</v>
      </c>
      <c r="G26" s="1">
        <v>43681.32</v>
      </c>
      <c r="H26" s="1">
        <v>47004.89</v>
      </c>
      <c r="I26" s="1">
        <v>41740.61</v>
      </c>
      <c r="J26" s="1">
        <v>45514.53</v>
      </c>
      <c r="K26" s="1">
        <v>55458.63</v>
      </c>
      <c r="L26" s="1">
        <v>50350.78</v>
      </c>
      <c r="M26" s="1">
        <v>50118.03</v>
      </c>
      <c r="N26" s="6">
        <f t="shared" si="0"/>
        <v>571611.3500000001</v>
      </c>
    </row>
    <row r="27" spans="1:14" ht="12.75">
      <c r="A27" t="s">
        <v>99</v>
      </c>
      <c r="B27" s="1">
        <v>9647382.29</v>
      </c>
      <c r="C27" s="1">
        <v>9292553.96</v>
      </c>
      <c r="D27" s="1">
        <v>9078027.5</v>
      </c>
      <c r="E27" s="1">
        <v>9652538.56</v>
      </c>
      <c r="F27" s="1">
        <v>9072551.75</v>
      </c>
      <c r="G27" s="1">
        <v>9758429.13</v>
      </c>
      <c r="H27" s="1">
        <v>10833944.11</v>
      </c>
      <c r="I27" s="1">
        <v>8544727.14</v>
      </c>
      <c r="J27" s="1">
        <v>9558775.84</v>
      </c>
      <c r="K27" s="1">
        <v>10271985.11</v>
      </c>
      <c r="L27" s="1">
        <v>9459122.57</v>
      </c>
      <c r="M27" s="1">
        <v>9358983.11</v>
      </c>
      <c r="N27" s="6">
        <f t="shared" si="0"/>
        <v>114529021.07000001</v>
      </c>
    </row>
    <row r="28" spans="1:14" ht="12.75">
      <c r="A28" t="s">
        <v>100</v>
      </c>
      <c r="B28" s="1">
        <v>4485354.17</v>
      </c>
      <c r="C28" s="1">
        <v>4374755.33</v>
      </c>
      <c r="D28" s="1">
        <v>4006187.66</v>
      </c>
      <c r="E28" s="1">
        <v>4225942.41</v>
      </c>
      <c r="F28" s="1">
        <v>4149926.45</v>
      </c>
      <c r="G28" s="1">
        <v>4313364.93</v>
      </c>
      <c r="H28" s="1">
        <v>4782309.59</v>
      </c>
      <c r="I28" s="1">
        <v>3777513.38</v>
      </c>
      <c r="J28" s="1">
        <v>4149939.98</v>
      </c>
      <c r="K28" s="1">
        <v>4659245.03</v>
      </c>
      <c r="L28" s="1">
        <v>4444650.79</v>
      </c>
      <c r="M28" s="1">
        <v>4393182.86</v>
      </c>
      <c r="N28" s="6">
        <f t="shared" si="0"/>
        <v>51762372.58</v>
      </c>
    </row>
    <row r="29" spans="1:14" ht="12.75">
      <c r="A29" t="s">
        <v>17</v>
      </c>
      <c r="B29" s="1">
        <v>565342</v>
      </c>
      <c r="C29" s="1">
        <v>570735.26</v>
      </c>
      <c r="D29" s="1">
        <v>482583.35</v>
      </c>
      <c r="E29" s="1">
        <v>485977.15</v>
      </c>
      <c r="F29" s="1">
        <v>491149.08</v>
      </c>
      <c r="G29" s="1">
        <v>582327.28</v>
      </c>
      <c r="H29" s="1">
        <v>573516.13</v>
      </c>
      <c r="I29" s="1">
        <v>473020.35</v>
      </c>
      <c r="J29" s="1">
        <v>542874.79</v>
      </c>
      <c r="K29" s="1">
        <v>637976.55</v>
      </c>
      <c r="L29" s="1">
        <v>589765.99</v>
      </c>
      <c r="M29" s="1">
        <v>536364.68</v>
      </c>
      <c r="N29" s="6">
        <f t="shared" si="0"/>
        <v>6531632.609999999</v>
      </c>
    </row>
    <row r="30" spans="1:14" ht="12.75">
      <c r="A30" t="s">
        <v>18</v>
      </c>
      <c r="B30" s="1">
        <v>177787.21</v>
      </c>
      <c r="C30" s="1">
        <v>158845.67</v>
      </c>
      <c r="D30" s="1">
        <v>108401.81</v>
      </c>
      <c r="E30" s="1">
        <v>93454.79</v>
      </c>
      <c r="F30" s="1">
        <v>93687.86</v>
      </c>
      <c r="G30" s="1">
        <v>78509.32</v>
      </c>
      <c r="H30" s="1">
        <v>70626.63</v>
      </c>
      <c r="I30" s="1">
        <v>63741.79</v>
      </c>
      <c r="J30" s="1">
        <v>76377.01</v>
      </c>
      <c r="K30" s="1">
        <v>105731.68</v>
      </c>
      <c r="L30" s="1">
        <v>115280.14</v>
      </c>
      <c r="M30" s="1">
        <v>131369.56</v>
      </c>
      <c r="N30" s="6">
        <f t="shared" si="0"/>
        <v>1273813.47</v>
      </c>
    </row>
    <row r="31" spans="1:14" ht="12.75">
      <c r="A31" t="s">
        <v>19</v>
      </c>
      <c r="B31" s="1">
        <v>271617.6</v>
      </c>
      <c r="C31" s="1">
        <v>259729.19</v>
      </c>
      <c r="D31" s="1">
        <v>244956.37</v>
      </c>
      <c r="E31" s="1">
        <v>258143.05</v>
      </c>
      <c r="F31" s="1">
        <v>260240.05</v>
      </c>
      <c r="G31" s="1">
        <v>254722.19</v>
      </c>
      <c r="H31" s="1">
        <v>253336.92</v>
      </c>
      <c r="I31" s="1">
        <v>234554.56</v>
      </c>
      <c r="J31" s="1">
        <v>272845.28</v>
      </c>
      <c r="K31" s="1">
        <v>282439.13</v>
      </c>
      <c r="L31" s="1">
        <v>261228.98</v>
      </c>
      <c r="M31" s="1">
        <v>251685.2</v>
      </c>
      <c r="N31" s="6">
        <f t="shared" si="0"/>
        <v>3105498.52</v>
      </c>
    </row>
    <row r="32" spans="1:14" ht="12.75">
      <c r="A32" t="s">
        <v>20</v>
      </c>
      <c r="B32" s="1">
        <v>47200.57</v>
      </c>
      <c r="C32" s="1">
        <v>40714.35</v>
      </c>
      <c r="D32" s="1">
        <v>36470.57</v>
      </c>
      <c r="E32" s="1">
        <v>44387.94</v>
      </c>
      <c r="F32" s="1">
        <v>33221.01</v>
      </c>
      <c r="G32" s="1">
        <v>32946.94</v>
      </c>
      <c r="H32" s="1">
        <v>34768.8</v>
      </c>
      <c r="I32" s="1">
        <v>31844.64</v>
      </c>
      <c r="J32" s="1">
        <v>34978.5</v>
      </c>
      <c r="K32" s="1">
        <v>40676.19</v>
      </c>
      <c r="L32" s="1">
        <v>40335.23</v>
      </c>
      <c r="M32" s="1">
        <v>40640.93</v>
      </c>
      <c r="N32" s="6">
        <f t="shared" si="0"/>
        <v>458185.67</v>
      </c>
    </row>
    <row r="33" spans="1:14" ht="12.75">
      <c r="A33" t="s">
        <v>21</v>
      </c>
      <c r="B33" s="1">
        <v>17996.98</v>
      </c>
      <c r="C33" s="1">
        <v>16901.85</v>
      </c>
      <c r="D33" s="1">
        <v>16895.14</v>
      </c>
      <c r="E33" s="1">
        <v>17155.93</v>
      </c>
      <c r="F33" s="1">
        <v>17926.87</v>
      </c>
      <c r="G33" s="1">
        <v>16388.05</v>
      </c>
      <c r="H33" s="1">
        <v>19064.27</v>
      </c>
      <c r="I33" s="1">
        <v>18841.27</v>
      </c>
      <c r="J33" s="1">
        <v>19092.17</v>
      </c>
      <c r="K33" s="1">
        <v>18693.63</v>
      </c>
      <c r="L33" s="1">
        <v>16537.92</v>
      </c>
      <c r="M33" s="1">
        <v>17708.23</v>
      </c>
      <c r="N33" s="6">
        <f t="shared" si="0"/>
        <v>213202.30999999997</v>
      </c>
    </row>
    <row r="34" spans="1:14" ht="12.75">
      <c r="A34" t="s">
        <v>101</v>
      </c>
      <c r="B34" s="1">
        <v>111970.11</v>
      </c>
      <c r="C34" s="1">
        <v>121425.59</v>
      </c>
      <c r="D34" s="1">
        <v>76487.49</v>
      </c>
      <c r="E34" s="1">
        <v>67963.62</v>
      </c>
      <c r="F34" s="1">
        <v>64952.64</v>
      </c>
      <c r="G34" s="1">
        <v>59712.1</v>
      </c>
      <c r="H34" s="1">
        <v>64675.03</v>
      </c>
      <c r="I34" s="1">
        <v>57934.5</v>
      </c>
      <c r="J34" s="1">
        <v>59810.65</v>
      </c>
      <c r="K34" s="1">
        <v>78684.92</v>
      </c>
      <c r="L34" s="1">
        <v>80453.96</v>
      </c>
      <c r="M34" s="1">
        <v>81708.75</v>
      </c>
      <c r="N34" s="6">
        <f t="shared" si="0"/>
        <v>925779.36</v>
      </c>
    </row>
    <row r="35" spans="1:14" ht="12.75">
      <c r="A35" t="s">
        <v>23</v>
      </c>
      <c r="B35" s="1">
        <v>37245.73</v>
      </c>
      <c r="C35" s="1">
        <v>36077.85</v>
      </c>
      <c r="D35" s="1">
        <v>31436.86</v>
      </c>
      <c r="E35" s="1">
        <v>32212.1</v>
      </c>
      <c r="F35" s="1">
        <v>39118.58</v>
      </c>
      <c r="G35" s="1">
        <v>31360.23</v>
      </c>
      <c r="H35" s="1">
        <v>44968.51</v>
      </c>
      <c r="I35" s="1">
        <v>41186.98</v>
      </c>
      <c r="J35" s="1">
        <v>46977.86</v>
      </c>
      <c r="K35" s="1">
        <v>51433.52</v>
      </c>
      <c r="L35" s="1">
        <v>50872.65</v>
      </c>
      <c r="M35" s="1">
        <v>46225.68</v>
      </c>
      <c r="N35" s="6">
        <f t="shared" si="0"/>
        <v>489116.55000000005</v>
      </c>
    </row>
    <row r="36" spans="1:14" ht="12.75">
      <c r="A36" t="s">
        <v>24</v>
      </c>
      <c r="B36" s="1">
        <v>101620.94</v>
      </c>
      <c r="C36" s="1">
        <v>91080.58</v>
      </c>
      <c r="D36" s="1">
        <v>85945.66</v>
      </c>
      <c r="E36" s="1">
        <v>95144.28</v>
      </c>
      <c r="F36" s="1">
        <v>96082.24</v>
      </c>
      <c r="G36" s="1">
        <v>105160.89</v>
      </c>
      <c r="H36" s="1">
        <v>117045.82</v>
      </c>
      <c r="I36" s="1">
        <v>101250.78</v>
      </c>
      <c r="J36" s="1">
        <v>115963.66</v>
      </c>
      <c r="K36" s="1">
        <v>120778.46</v>
      </c>
      <c r="L36" s="1">
        <v>103387.08</v>
      </c>
      <c r="M36" s="1">
        <v>110125.74</v>
      </c>
      <c r="N36" s="6">
        <f t="shared" si="0"/>
        <v>1243586.1300000001</v>
      </c>
    </row>
    <row r="37" spans="1:14" ht="12.75">
      <c r="A37" t="s">
        <v>25</v>
      </c>
      <c r="B37" s="1">
        <v>172721.98</v>
      </c>
      <c r="C37" s="1">
        <v>153145.61</v>
      </c>
      <c r="D37" s="1">
        <v>157292.81</v>
      </c>
      <c r="E37" s="1">
        <v>164054.51</v>
      </c>
      <c r="F37" s="1">
        <v>169845.76</v>
      </c>
      <c r="G37" s="1">
        <v>176751.52</v>
      </c>
      <c r="H37" s="1">
        <v>203509.05</v>
      </c>
      <c r="I37" s="1">
        <v>178841.84</v>
      </c>
      <c r="J37" s="1">
        <v>196189.78</v>
      </c>
      <c r="K37" s="1">
        <v>195545.95</v>
      </c>
      <c r="L37" s="1">
        <v>184787.66</v>
      </c>
      <c r="M37" s="1">
        <v>181018.94</v>
      </c>
      <c r="N37" s="6">
        <f t="shared" si="0"/>
        <v>2133705.41</v>
      </c>
    </row>
    <row r="38" spans="1:14" ht="12.75">
      <c r="A38" t="s">
        <v>102</v>
      </c>
      <c r="B38" s="1">
        <v>540265.98</v>
      </c>
      <c r="C38" s="1">
        <v>501829.71</v>
      </c>
      <c r="D38" s="1">
        <v>474047.96</v>
      </c>
      <c r="E38" s="1">
        <v>505511.69</v>
      </c>
      <c r="F38" s="1">
        <v>508149.87</v>
      </c>
      <c r="G38" s="1">
        <v>557257.23</v>
      </c>
      <c r="H38" s="1">
        <v>607795.17</v>
      </c>
      <c r="I38" s="1">
        <v>501748.37</v>
      </c>
      <c r="J38" s="1">
        <v>557928.26</v>
      </c>
      <c r="K38" s="1">
        <v>602044.88</v>
      </c>
      <c r="L38" s="1">
        <v>551502.44</v>
      </c>
      <c r="M38" s="1">
        <v>515132.13</v>
      </c>
      <c r="N38" s="6">
        <f t="shared" si="0"/>
        <v>6423213.689999999</v>
      </c>
    </row>
    <row r="39" spans="1:14" ht="12.75">
      <c r="A39" t="s">
        <v>27</v>
      </c>
      <c r="B39" s="1">
        <v>578793.19</v>
      </c>
      <c r="C39" s="1">
        <v>538628.18</v>
      </c>
      <c r="D39" s="1">
        <v>504246.01</v>
      </c>
      <c r="E39" s="1">
        <v>560019.65</v>
      </c>
      <c r="F39" s="1">
        <v>570677.35</v>
      </c>
      <c r="G39" s="1">
        <v>652521.86</v>
      </c>
      <c r="H39" s="1">
        <v>718260.14</v>
      </c>
      <c r="I39" s="1">
        <v>647509.7</v>
      </c>
      <c r="J39" s="1">
        <v>725735.25</v>
      </c>
      <c r="K39" s="1">
        <v>769671.62</v>
      </c>
      <c r="L39" s="1">
        <v>639449.93</v>
      </c>
      <c r="M39" s="1">
        <v>571555.75</v>
      </c>
      <c r="N39" s="6">
        <f t="shared" si="0"/>
        <v>7477068.63</v>
      </c>
    </row>
    <row r="40" spans="1:14" ht="12.75">
      <c r="A40" t="s">
        <v>103</v>
      </c>
      <c r="B40" s="1">
        <v>13335656.21</v>
      </c>
      <c r="C40" s="1">
        <v>12718932.7</v>
      </c>
      <c r="D40" s="1">
        <v>12476516.5</v>
      </c>
      <c r="E40" s="1">
        <v>12768406.66</v>
      </c>
      <c r="F40" s="1">
        <v>12679129.68</v>
      </c>
      <c r="G40" s="1">
        <v>13346750.19</v>
      </c>
      <c r="H40" s="1">
        <v>15346031.26</v>
      </c>
      <c r="I40" s="1">
        <v>12667575.66</v>
      </c>
      <c r="J40" s="1">
        <v>13577105.52</v>
      </c>
      <c r="K40" s="1">
        <v>14989841.24</v>
      </c>
      <c r="L40" s="1">
        <v>13747801.41</v>
      </c>
      <c r="M40" s="1">
        <v>13467047.7</v>
      </c>
      <c r="N40" s="6">
        <f t="shared" si="0"/>
        <v>161120794.73</v>
      </c>
    </row>
    <row r="41" spans="1:14" ht="12.75">
      <c r="A41" t="s">
        <v>29</v>
      </c>
      <c r="B41" s="1">
        <v>57071.48</v>
      </c>
      <c r="C41" s="1">
        <v>54473.47</v>
      </c>
      <c r="D41" s="1">
        <v>53094.06</v>
      </c>
      <c r="E41" s="1">
        <v>52616.37</v>
      </c>
      <c r="F41" s="1">
        <v>52254.89</v>
      </c>
      <c r="G41" s="1">
        <v>56560.81</v>
      </c>
      <c r="H41" s="1">
        <v>55123.04</v>
      </c>
      <c r="I41" s="1">
        <v>47266.71</v>
      </c>
      <c r="J41" s="1">
        <v>55402.55</v>
      </c>
      <c r="K41" s="1">
        <v>56997.46</v>
      </c>
      <c r="L41" s="1">
        <v>51971.22</v>
      </c>
      <c r="M41" s="1">
        <v>51277.79</v>
      </c>
      <c r="N41" s="6">
        <f t="shared" si="0"/>
        <v>644109.85</v>
      </c>
    </row>
    <row r="42" spans="1:14" ht="12.75">
      <c r="A42" t="s">
        <v>104</v>
      </c>
      <c r="B42" s="1">
        <v>1179663.6</v>
      </c>
      <c r="C42" s="1">
        <v>1151284.27</v>
      </c>
      <c r="D42" s="1">
        <v>1101246.99</v>
      </c>
      <c r="E42" s="1">
        <v>1243902.35</v>
      </c>
      <c r="F42" s="1">
        <v>1162770.34</v>
      </c>
      <c r="G42" s="1">
        <v>1444468.13</v>
      </c>
      <c r="H42" s="1">
        <v>1686636.53</v>
      </c>
      <c r="I42" s="1">
        <v>1290508.15</v>
      </c>
      <c r="J42" s="1">
        <v>1390363.24</v>
      </c>
      <c r="K42" s="1">
        <v>1577985.06</v>
      </c>
      <c r="L42" s="1">
        <v>1388589.41</v>
      </c>
      <c r="M42" s="1">
        <v>1203464.17</v>
      </c>
      <c r="N42" s="6">
        <f t="shared" si="0"/>
        <v>15820882.240000002</v>
      </c>
    </row>
    <row r="43" spans="1:14" ht="12.75">
      <c r="A43" t="s">
        <v>31</v>
      </c>
      <c r="B43" s="1">
        <v>441873.33</v>
      </c>
      <c r="C43" s="1">
        <v>425034.85</v>
      </c>
      <c r="D43" s="1">
        <v>404167.81</v>
      </c>
      <c r="E43" s="1">
        <v>418950.13</v>
      </c>
      <c r="F43" s="1">
        <v>413572.74</v>
      </c>
      <c r="G43" s="1">
        <v>451096.15</v>
      </c>
      <c r="H43" s="1">
        <v>461192.46</v>
      </c>
      <c r="I43" s="1">
        <v>366711.9</v>
      </c>
      <c r="J43" s="1">
        <v>424750.51</v>
      </c>
      <c r="K43" s="1">
        <v>447087.99</v>
      </c>
      <c r="L43" s="1">
        <v>423932.63</v>
      </c>
      <c r="M43" s="1">
        <v>409623.73</v>
      </c>
      <c r="N43" s="6">
        <f t="shared" si="0"/>
        <v>5087994.23</v>
      </c>
    </row>
    <row r="44" spans="1:14" ht="12.75">
      <c r="A44" t="s">
        <v>32</v>
      </c>
      <c r="B44" s="1">
        <v>58535.06</v>
      </c>
      <c r="C44" s="1">
        <v>50859.92</v>
      </c>
      <c r="D44" s="1">
        <v>47394.45</v>
      </c>
      <c r="E44" s="1">
        <v>53943.74</v>
      </c>
      <c r="F44" s="1">
        <v>44084.24</v>
      </c>
      <c r="G44" s="1">
        <v>41025.22</v>
      </c>
      <c r="H44" s="1">
        <v>42148.26</v>
      </c>
      <c r="I44" s="1">
        <v>49143.08</v>
      </c>
      <c r="J44" s="1">
        <v>44776.53</v>
      </c>
      <c r="K44" s="1">
        <v>46300.32</v>
      </c>
      <c r="L44" s="1">
        <v>45284.3</v>
      </c>
      <c r="M44" s="1">
        <v>49287.92</v>
      </c>
      <c r="N44" s="6">
        <f t="shared" si="0"/>
        <v>572783.04</v>
      </c>
    </row>
    <row r="45" spans="1:14" ht="12.75">
      <c r="A45" t="s">
        <v>33</v>
      </c>
      <c r="B45" s="1">
        <v>17587.93</v>
      </c>
      <c r="C45" s="1">
        <v>17000.31</v>
      </c>
      <c r="D45" s="1">
        <v>18799.69</v>
      </c>
      <c r="E45" s="1">
        <v>16456.43</v>
      </c>
      <c r="F45" s="1">
        <v>16073.58</v>
      </c>
      <c r="G45" s="1">
        <v>15517.65</v>
      </c>
      <c r="H45" s="1">
        <v>14986.08</v>
      </c>
      <c r="I45" s="1">
        <v>15086.69</v>
      </c>
      <c r="J45" s="1">
        <v>16591.6</v>
      </c>
      <c r="K45" s="1">
        <v>19140.65</v>
      </c>
      <c r="L45" s="1">
        <v>18046.1</v>
      </c>
      <c r="M45" s="1">
        <v>16919.92</v>
      </c>
      <c r="N45" s="6">
        <f t="shared" si="0"/>
        <v>202206.63</v>
      </c>
    </row>
    <row r="46" spans="1:14" ht="12.75">
      <c r="A46" t="s">
        <v>105</v>
      </c>
      <c r="B46" s="1">
        <v>2120172.81</v>
      </c>
      <c r="C46" s="1">
        <v>2047455.98</v>
      </c>
      <c r="D46" s="1">
        <v>1917463.89</v>
      </c>
      <c r="E46" s="1">
        <v>2032239.44</v>
      </c>
      <c r="F46" s="1">
        <v>2103352.26</v>
      </c>
      <c r="G46" s="1">
        <v>2281942.31</v>
      </c>
      <c r="H46" s="1">
        <v>2515572.76</v>
      </c>
      <c r="I46" s="1">
        <v>2114336.34</v>
      </c>
      <c r="J46" s="1">
        <v>2345825.43</v>
      </c>
      <c r="K46" s="1">
        <v>2549045.7</v>
      </c>
      <c r="L46" s="1">
        <v>2345170.69</v>
      </c>
      <c r="M46" s="1">
        <v>2145372.17</v>
      </c>
      <c r="N46" s="6">
        <f t="shared" si="0"/>
        <v>26517949.78</v>
      </c>
    </row>
    <row r="47" spans="1:14" ht="12.75">
      <c r="A47" t="s">
        <v>106</v>
      </c>
      <c r="B47" s="1">
        <v>124266.39</v>
      </c>
      <c r="C47" s="1">
        <v>114537.87</v>
      </c>
      <c r="D47" s="1">
        <v>118848.29</v>
      </c>
      <c r="E47" s="1">
        <v>131631.8</v>
      </c>
      <c r="F47" s="1">
        <v>171684.56</v>
      </c>
      <c r="G47" s="1">
        <v>182664.42</v>
      </c>
      <c r="H47" s="1">
        <v>216105.75</v>
      </c>
      <c r="I47" s="1">
        <v>157404.1</v>
      </c>
      <c r="J47" s="1">
        <v>152973.08</v>
      </c>
      <c r="K47" s="1">
        <v>204360.77</v>
      </c>
      <c r="L47" s="1">
        <v>151417.11</v>
      </c>
      <c r="M47" s="1">
        <v>163756.58</v>
      </c>
      <c r="N47" s="6">
        <f t="shared" si="0"/>
        <v>1889650.7200000002</v>
      </c>
    </row>
    <row r="48" spans="1:14" ht="12.75">
      <c r="A48" t="s">
        <v>107</v>
      </c>
      <c r="B48" s="1">
        <v>3725104.35</v>
      </c>
      <c r="C48" s="1">
        <v>3671553.85</v>
      </c>
      <c r="D48" s="1">
        <v>3836295.07</v>
      </c>
      <c r="E48" s="1">
        <v>3887474.39</v>
      </c>
      <c r="F48" s="1">
        <v>3688718.8</v>
      </c>
      <c r="G48" s="1">
        <v>3896510.01</v>
      </c>
      <c r="H48" s="1">
        <v>4293778.8</v>
      </c>
      <c r="I48" s="1">
        <v>3481659.12</v>
      </c>
      <c r="J48" s="1">
        <v>3864095.98</v>
      </c>
      <c r="K48" s="1">
        <v>3931000.3</v>
      </c>
      <c r="L48" s="1">
        <v>3758601.3</v>
      </c>
      <c r="M48" s="1">
        <v>3527499.59</v>
      </c>
      <c r="N48" s="6">
        <f t="shared" si="0"/>
        <v>45562291.55999999</v>
      </c>
    </row>
    <row r="49" spans="1:14" ht="12.75">
      <c r="A49" t="s">
        <v>37</v>
      </c>
      <c r="B49" s="1">
        <v>213418.63</v>
      </c>
      <c r="C49" s="1">
        <v>200053.86</v>
      </c>
      <c r="D49" s="1">
        <v>181291.53</v>
      </c>
      <c r="E49" s="1">
        <v>213911.21</v>
      </c>
      <c r="F49" s="1">
        <v>214697.94</v>
      </c>
      <c r="G49" s="1">
        <v>204176.42</v>
      </c>
      <c r="H49" s="1">
        <v>226446.23</v>
      </c>
      <c r="I49" s="1">
        <v>185213.9</v>
      </c>
      <c r="J49" s="1">
        <v>209154.58</v>
      </c>
      <c r="K49" s="1">
        <v>224678.72</v>
      </c>
      <c r="L49" s="1">
        <v>201370.84</v>
      </c>
      <c r="M49" s="1">
        <v>195426.76</v>
      </c>
      <c r="N49" s="6">
        <f t="shared" si="0"/>
        <v>2469840.62</v>
      </c>
    </row>
    <row r="50" spans="1:14" ht="12.75">
      <c r="A50" t="s">
        <v>38</v>
      </c>
      <c r="B50" s="1">
        <v>16409.21</v>
      </c>
      <c r="C50" s="1">
        <v>16492.89</v>
      </c>
      <c r="D50" s="1">
        <v>16189</v>
      </c>
      <c r="E50" s="1">
        <v>16961.69</v>
      </c>
      <c r="F50" s="1">
        <v>16051.37</v>
      </c>
      <c r="G50" s="1">
        <v>16647.98</v>
      </c>
      <c r="H50" s="1">
        <v>15977.82</v>
      </c>
      <c r="I50" s="1">
        <v>15707.73</v>
      </c>
      <c r="J50" s="1">
        <v>16001.9</v>
      </c>
      <c r="K50" s="1">
        <v>21515.37</v>
      </c>
      <c r="L50" s="1">
        <v>19306.57</v>
      </c>
      <c r="M50" s="1">
        <v>17803.82</v>
      </c>
      <c r="N50" s="6">
        <f t="shared" si="0"/>
        <v>205065.35</v>
      </c>
    </row>
    <row r="51" spans="1:14" ht="12.75">
      <c r="A51" t="s">
        <v>39</v>
      </c>
      <c r="B51" s="1">
        <v>211092.93</v>
      </c>
      <c r="C51" s="1">
        <v>105039.78</v>
      </c>
      <c r="D51" s="1">
        <v>92537.04</v>
      </c>
      <c r="E51" s="1">
        <v>94827.74</v>
      </c>
      <c r="F51" s="1">
        <v>95453.27</v>
      </c>
      <c r="G51" s="1">
        <v>90277.49</v>
      </c>
      <c r="H51" s="1">
        <v>98346.64</v>
      </c>
      <c r="I51" s="1">
        <v>83160.47</v>
      </c>
      <c r="J51" s="1">
        <v>99634.3</v>
      </c>
      <c r="K51" s="1">
        <v>102452.96</v>
      </c>
      <c r="L51" s="1">
        <v>92942.5</v>
      </c>
      <c r="M51" s="1">
        <v>94077.95</v>
      </c>
      <c r="N51" s="6">
        <f t="shared" si="0"/>
        <v>1259843.0699999998</v>
      </c>
    </row>
    <row r="52" spans="1:14" ht="12.75">
      <c r="A52" t="s">
        <v>108</v>
      </c>
      <c r="B52" s="1">
        <v>1473534.35</v>
      </c>
      <c r="C52" s="1">
        <v>1396075.91</v>
      </c>
      <c r="D52" s="1">
        <v>1324237.24</v>
      </c>
      <c r="E52" s="1">
        <v>1392856.55</v>
      </c>
      <c r="F52" s="1">
        <v>1454040.06</v>
      </c>
      <c r="G52" s="1">
        <v>1698978.45</v>
      </c>
      <c r="H52" s="1">
        <v>1880071.13</v>
      </c>
      <c r="I52" s="1">
        <v>1611248.05</v>
      </c>
      <c r="J52" s="1">
        <v>1817475.26</v>
      </c>
      <c r="K52" s="1">
        <v>1937423.4</v>
      </c>
      <c r="L52" s="1">
        <v>1707510.18</v>
      </c>
      <c r="M52" s="1">
        <v>1535263.54</v>
      </c>
      <c r="N52" s="6">
        <f t="shared" si="0"/>
        <v>19228714.119999997</v>
      </c>
    </row>
    <row r="53" spans="1:14" ht="12.75">
      <c r="A53" t="s">
        <v>41</v>
      </c>
      <c r="B53" s="1">
        <v>165631.26</v>
      </c>
      <c r="C53" s="1">
        <v>151282.78</v>
      </c>
      <c r="D53" s="1">
        <v>152504.9</v>
      </c>
      <c r="E53" s="1">
        <v>171155.07</v>
      </c>
      <c r="F53" s="1">
        <v>158690.83</v>
      </c>
      <c r="G53" s="1">
        <v>149001.43</v>
      </c>
      <c r="H53" s="1">
        <v>147869.83</v>
      </c>
      <c r="I53" s="1">
        <v>137087.06</v>
      </c>
      <c r="J53" s="1">
        <v>155411.67</v>
      </c>
      <c r="K53" s="1">
        <v>156328.14</v>
      </c>
      <c r="L53" s="1">
        <v>152398.89</v>
      </c>
      <c r="M53" s="1">
        <v>152464.19</v>
      </c>
      <c r="N53" s="6">
        <f t="shared" si="0"/>
        <v>1849826.0500000003</v>
      </c>
    </row>
    <row r="54" spans="1:14" ht="12.75">
      <c r="A54" t="s">
        <v>42</v>
      </c>
      <c r="B54" s="1">
        <v>824717.66</v>
      </c>
      <c r="C54" s="1">
        <v>792476.28</v>
      </c>
      <c r="D54" s="1">
        <v>743505</v>
      </c>
      <c r="E54" s="1">
        <v>771728.45</v>
      </c>
      <c r="F54" s="1">
        <v>773963.42</v>
      </c>
      <c r="G54" s="1">
        <v>900707.76</v>
      </c>
      <c r="H54" s="1">
        <v>1047607.95</v>
      </c>
      <c r="I54" s="1">
        <v>866991.1</v>
      </c>
      <c r="J54" s="1">
        <v>911316.79</v>
      </c>
      <c r="K54" s="1">
        <v>990012.7</v>
      </c>
      <c r="L54" s="1">
        <v>885693.2</v>
      </c>
      <c r="M54" s="1">
        <v>800700.75</v>
      </c>
      <c r="N54" s="6">
        <f t="shared" si="0"/>
        <v>10309421.059999999</v>
      </c>
    </row>
    <row r="55" spans="1:14" ht="12.75">
      <c r="A55" t="s">
        <v>109</v>
      </c>
      <c r="B55" s="1">
        <v>2737696.56</v>
      </c>
      <c r="C55" s="1">
        <v>2838296.61</v>
      </c>
      <c r="D55" s="1">
        <v>2289471.49</v>
      </c>
      <c r="E55" s="1">
        <v>1963594.87</v>
      </c>
      <c r="F55" s="1">
        <v>2612685.98</v>
      </c>
      <c r="G55" s="1">
        <v>2550794.32</v>
      </c>
      <c r="H55" s="1">
        <v>2926029.53</v>
      </c>
      <c r="I55" s="1">
        <v>2998836.19</v>
      </c>
      <c r="J55" s="1">
        <v>3457671.05</v>
      </c>
      <c r="K55" s="1">
        <v>4004873.25</v>
      </c>
      <c r="L55" s="1">
        <v>3554880.72</v>
      </c>
      <c r="M55" s="1">
        <v>3103786.14</v>
      </c>
      <c r="N55" s="6">
        <f t="shared" si="0"/>
        <v>35038616.71</v>
      </c>
    </row>
    <row r="56" spans="1:14" ht="12.75">
      <c r="A56" t="s">
        <v>110</v>
      </c>
      <c r="B56" s="1">
        <v>638084.59</v>
      </c>
      <c r="C56" s="1">
        <v>642241.15</v>
      </c>
      <c r="D56" s="1">
        <v>525411.13</v>
      </c>
      <c r="E56" s="1">
        <v>548464.95</v>
      </c>
      <c r="F56" s="1">
        <v>537896.24</v>
      </c>
      <c r="G56" s="1">
        <v>491669.55</v>
      </c>
      <c r="H56" s="1">
        <v>529241.8</v>
      </c>
      <c r="I56" s="1">
        <v>452069.81</v>
      </c>
      <c r="J56" s="1">
        <v>532594.79</v>
      </c>
      <c r="K56" s="1">
        <v>662249.57</v>
      </c>
      <c r="L56" s="1">
        <v>639467.41</v>
      </c>
      <c r="M56" s="1">
        <v>605974.89</v>
      </c>
      <c r="N56" s="6">
        <f t="shared" si="0"/>
        <v>6805365.88</v>
      </c>
    </row>
    <row r="57" spans="1:14" ht="12.75">
      <c r="A57" t="s">
        <v>111</v>
      </c>
      <c r="B57" s="1">
        <v>87562.03</v>
      </c>
      <c r="C57" s="1">
        <v>77294.16</v>
      </c>
      <c r="D57" s="1">
        <v>80266.32</v>
      </c>
      <c r="E57" s="1">
        <v>69818.61</v>
      </c>
      <c r="F57" s="1">
        <v>68487.33</v>
      </c>
      <c r="G57" s="1">
        <v>75012.86</v>
      </c>
      <c r="H57" s="1">
        <v>71107.11</v>
      </c>
      <c r="I57" s="1">
        <v>67468.39</v>
      </c>
      <c r="J57" s="1">
        <v>69668.08</v>
      </c>
      <c r="K57" s="1">
        <v>87913.31</v>
      </c>
      <c r="L57" s="1">
        <v>79618</v>
      </c>
      <c r="M57" s="1">
        <v>76406.69</v>
      </c>
      <c r="N57" s="6">
        <f t="shared" si="0"/>
        <v>910622.8899999999</v>
      </c>
    </row>
    <row r="58" spans="1:14" ht="12.75">
      <c r="A58" t="s">
        <v>46</v>
      </c>
      <c r="B58" s="1">
        <v>271340.68</v>
      </c>
      <c r="C58" s="1">
        <v>255326.39</v>
      </c>
      <c r="D58" s="1">
        <v>237455.16</v>
      </c>
      <c r="E58" s="1">
        <v>257930.66</v>
      </c>
      <c r="F58" s="1">
        <v>262200.42</v>
      </c>
      <c r="G58" s="1">
        <v>279525.96</v>
      </c>
      <c r="H58" s="1">
        <v>303326.56</v>
      </c>
      <c r="I58" s="1">
        <v>274386.56</v>
      </c>
      <c r="J58" s="1">
        <v>330979.68</v>
      </c>
      <c r="K58" s="1">
        <v>322201.21</v>
      </c>
      <c r="L58" s="1">
        <v>274926.3</v>
      </c>
      <c r="M58" s="1">
        <v>257325.04</v>
      </c>
      <c r="N58" s="6">
        <f t="shared" si="0"/>
        <v>3326924.62</v>
      </c>
    </row>
    <row r="59" spans="1:14" ht="12.75">
      <c r="A59" t="s">
        <v>112</v>
      </c>
      <c r="B59" s="1">
        <v>12819006.87</v>
      </c>
      <c r="C59" s="1">
        <v>12943256.74</v>
      </c>
      <c r="D59" s="1">
        <v>11780009.38</v>
      </c>
      <c r="E59" s="1">
        <v>11471522.38</v>
      </c>
      <c r="F59" s="1">
        <v>12237074.24</v>
      </c>
      <c r="G59" s="1">
        <v>12719147.47</v>
      </c>
      <c r="H59" s="1">
        <v>14105961.3</v>
      </c>
      <c r="I59" s="1">
        <v>11969667.74</v>
      </c>
      <c r="J59" s="1">
        <v>12357051.97</v>
      </c>
      <c r="K59" s="1">
        <v>14970844.92</v>
      </c>
      <c r="L59" s="1">
        <v>13597768.42</v>
      </c>
      <c r="M59" s="1">
        <v>12415577.48</v>
      </c>
      <c r="N59" s="6">
        <f t="shared" si="0"/>
        <v>153386888.91</v>
      </c>
    </row>
    <row r="60" spans="1:14" ht="12.75">
      <c r="A60" t="s">
        <v>113</v>
      </c>
      <c r="B60" s="1">
        <v>2905995.71</v>
      </c>
      <c r="C60" s="1">
        <v>2999863.2</v>
      </c>
      <c r="D60" s="1">
        <v>2517584.47</v>
      </c>
      <c r="E60" s="1">
        <v>2413797.73</v>
      </c>
      <c r="F60" s="1">
        <v>2551439.89</v>
      </c>
      <c r="G60" s="1">
        <v>2672330.43</v>
      </c>
      <c r="H60" s="1">
        <v>3004984.17</v>
      </c>
      <c r="I60" s="1">
        <v>2622509.97</v>
      </c>
      <c r="J60" s="1">
        <v>2900616.15</v>
      </c>
      <c r="K60" s="1">
        <v>3426864.75</v>
      </c>
      <c r="L60" s="1">
        <v>3065166.14</v>
      </c>
      <c r="M60" s="1">
        <v>2689959.3</v>
      </c>
      <c r="N60" s="6">
        <f t="shared" si="0"/>
        <v>33771111.91</v>
      </c>
    </row>
    <row r="61" spans="1:14" ht="12.75">
      <c r="A61" t="s">
        <v>114</v>
      </c>
      <c r="B61" s="1">
        <v>7023090.47</v>
      </c>
      <c r="C61" s="1">
        <v>6581398.49</v>
      </c>
      <c r="D61" s="1">
        <v>6764237.45</v>
      </c>
      <c r="E61" s="1">
        <v>6991684.46</v>
      </c>
      <c r="F61" s="1">
        <v>7144377.07</v>
      </c>
      <c r="G61" s="1">
        <v>8000341.44</v>
      </c>
      <c r="H61" s="1">
        <v>9176304.42</v>
      </c>
      <c r="I61" s="1">
        <v>1011820.35</v>
      </c>
      <c r="J61" s="1">
        <v>792793.23</v>
      </c>
      <c r="K61" s="1">
        <v>816570.45</v>
      </c>
      <c r="L61" s="1">
        <v>648400.63</v>
      </c>
      <c r="M61" s="1">
        <v>625397.23</v>
      </c>
      <c r="N61" s="6">
        <f t="shared" si="0"/>
        <v>55576415.69</v>
      </c>
    </row>
    <row r="62" spans="1:14" ht="12.75">
      <c r="A62" t="s">
        <v>50</v>
      </c>
      <c r="B62" s="1">
        <v>2881890.24</v>
      </c>
      <c r="C62" s="1">
        <v>2712182.27</v>
      </c>
      <c r="D62" s="1">
        <v>2567275</v>
      </c>
      <c r="E62" s="1">
        <v>2779631.87</v>
      </c>
      <c r="F62" s="1">
        <v>2767315.12</v>
      </c>
      <c r="G62" s="1">
        <v>3082991.43</v>
      </c>
      <c r="H62" s="1">
        <v>3483836.29</v>
      </c>
      <c r="I62" s="1">
        <v>2825908.06</v>
      </c>
      <c r="J62" s="1">
        <v>3022467.61</v>
      </c>
      <c r="K62" s="1">
        <v>3329610.19</v>
      </c>
      <c r="L62" s="1">
        <v>3060166.49</v>
      </c>
      <c r="M62" s="1">
        <v>2818293.33</v>
      </c>
      <c r="N62" s="6">
        <f t="shared" si="0"/>
        <v>35331567.9</v>
      </c>
    </row>
    <row r="63" spans="1:14" ht="12.75">
      <c r="A63" t="s">
        <v>115</v>
      </c>
      <c r="B63" s="1">
        <v>8791524.93</v>
      </c>
      <c r="C63" s="1">
        <v>8390138.57</v>
      </c>
      <c r="D63" s="1">
        <v>7957029.14</v>
      </c>
      <c r="E63" s="1">
        <v>8268991.28</v>
      </c>
      <c r="F63" s="1">
        <v>8272697.26</v>
      </c>
      <c r="G63" s="1">
        <v>8620645.72</v>
      </c>
      <c r="H63" s="1">
        <v>9727503.47</v>
      </c>
      <c r="I63" s="1">
        <v>8119615.49</v>
      </c>
      <c r="J63" s="1">
        <v>8967515.93</v>
      </c>
      <c r="K63" s="1">
        <v>10280713.63</v>
      </c>
      <c r="L63" s="1">
        <v>9446977.28</v>
      </c>
      <c r="M63" s="1">
        <v>8802013.96</v>
      </c>
      <c r="N63" s="6">
        <f t="shared" si="0"/>
        <v>105645366.66</v>
      </c>
    </row>
    <row r="64" spans="1:14" ht="12.75">
      <c r="A64" t="s">
        <v>116</v>
      </c>
      <c r="B64" s="1">
        <v>4217661.85</v>
      </c>
      <c r="C64" s="1">
        <v>3998490.59</v>
      </c>
      <c r="D64" s="1">
        <v>3848307.74</v>
      </c>
      <c r="E64" s="1">
        <v>4109651.11</v>
      </c>
      <c r="F64" s="1">
        <v>4109767.07</v>
      </c>
      <c r="G64" s="1">
        <v>4335067.59</v>
      </c>
      <c r="H64" s="1">
        <v>4867936.55</v>
      </c>
      <c r="I64" s="1">
        <v>4146050.07</v>
      </c>
      <c r="J64" s="1">
        <v>4579454.96</v>
      </c>
      <c r="K64" s="1">
        <v>4964729.34</v>
      </c>
      <c r="L64" s="1">
        <v>4464577.07</v>
      </c>
      <c r="M64" s="1">
        <v>4160619.74</v>
      </c>
      <c r="N64" s="6">
        <f t="shared" si="0"/>
        <v>51802313.68000001</v>
      </c>
    </row>
    <row r="65" spans="1:14" ht="12.75">
      <c r="A65" t="s">
        <v>117</v>
      </c>
      <c r="B65" s="1">
        <v>371777.78</v>
      </c>
      <c r="C65" s="1">
        <v>352423.7</v>
      </c>
      <c r="D65" s="1">
        <v>324569.05</v>
      </c>
      <c r="E65" s="1">
        <v>343754.61</v>
      </c>
      <c r="F65" s="1">
        <v>339978.29</v>
      </c>
      <c r="G65" s="1">
        <v>361933.7</v>
      </c>
      <c r="H65" s="1">
        <v>381605.96</v>
      </c>
      <c r="I65" s="1">
        <v>324481.8</v>
      </c>
      <c r="J65" s="1">
        <v>377197.67</v>
      </c>
      <c r="K65" s="1">
        <v>399176.79</v>
      </c>
      <c r="L65" s="1">
        <v>364074.56</v>
      </c>
      <c r="M65" s="1">
        <v>363781.96</v>
      </c>
      <c r="N65" s="6">
        <f t="shared" si="0"/>
        <v>4304755.87</v>
      </c>
    </row>
    <row r="66" spans="1:14" ht="12.75">
      <c r="A66" t="s">
        <v>118</v>
      </c>
      <c r="B66" s="1">
        <v>81786.09</v>
      </c>
      <c r="C66" s="1">
        <v>82995.94</v>
      </c>
      <c r="D66" s="1">
        <v>83465.84</v>
      </c>
      <c r="E66" s="1">
        <v>93980.12</v>
      </c>
      <c r="F66" s="1">
        <v>89135.4</v>
      </c>
      <c r="G66" s="1">
        <v>82591.56</v>
      </c>
      <c r="H66" s="1">
        <v>84713.45</v>
      </c>
      <c r="I66" s="1">
        <v>67569.47</v>
      </c>
      <c r="J66" s="1">
        <v>102713.74</v>
      </c>
      <c r="K66" s="1">
        <v>100774.1</v>
      </c>
      <c r="L66" s="1">
        <v>78829.21</v>
      </c>
      <c r="M66" s="1">
        <v>81504.48</v>
      </c>
      <c r="N66" s="6">
        <f t="shared" si="0"/>
        <v>1030059.3999999999</v>
      </c>
    </row>
    <row r="67" spans="1:14" ht="12.75">
      <c r="A67" t="s">
        <v>119</v>
      </c>
      <c r="B67" s="1">
        <v>851595.33</v>
      </c>
      <c r="C67" s="1">
        <v>798240.73</v>
      </c>
      <c r="D67" s="1">
        <v>753256.4</v>
      </c>
      <c r="E67" s="1">
        <v>823670.31</v>
      </c>
      <c r="F67" s="1">
        <v>829798.64</v>
      </c>
      <c r="G67" s="1">
        <v>825070.34</v>
      </c>
      <c r="H67" s="1">
        <v>923316.13</v>
      </c>
      <c r="I67" s="1">
        <v>832112.73</v>
      </c>
      <c r="J67" s="1">
        <v>905366.36</v>
      </c>
      <c r="K67" s="1">
        <v>1009431.02</v>
      </c>
      <c r="L67" s="1">
        <v>876828.91</v>
      </c>
      <c r="M67" s="1">
        <v>818319.19</v>
      </c>
      <c r="N67" s="6">
        <f t="shared" si="0"/>
        <v>10247006.09</v>
      </c>
    </row>
    <row r="68" spans="1:14" ht="12.75">
      <c r="A68" t="s">
        <v>120</v>
      </c>
      <c r="B68" s="1">
        <v>453572.86</v>
      </c>
      <c r="C68" s="1">
        <v>478779.55</v>
      </c>
      <c r="D68" s="1">
        <v>446037.4</v>
      </c>
      <c r="E68" s="1">
        <v>443029.21</v>
      </c>
      <c r="F68" s="1">
        <v>406270.97</v>
      </c>
      <c r="G68" s="1">
        <v>415953.65</v>
      </c>
      <c r="H68" s="1">
        <v>459667.46</v>
      </c>
      <c r="I68" s="1">
        <v>357894.86</v>
      </c>
      <c r="J68" s="1">
        <v>406309.7</v>
      </c>
      <c r="K68" s="1">
        <v>467090.07</v>
      </c>
      <c r="L68" s="1">
        <v>453772.71</v>
      </c>
      <c r="M68" s="1">
        <v>451444.24</v>
      </c>
      <c r="N68" s="6">
        <f t="shared" si="0"/>
        <v>5239822.680000001</v>
      </c>
    </row>
    <row r="69" spans="1:14" ht="12.75">
      <c r="A69" t="s">
        <v>121</v>
      </c>
      <c r="B69" s="1">
        <v>3634017.86</v>
      </c>
      <c r="C69" s="1">
        <v>3401002.65</v>
      </c>
      <c r="D69" s="1">
        <v>3270394.27</v>
      </c>
      <c r="E69" s="1">
        <v>3373681.52</v>
      </c>
      <c r="F69" s="1">
        <v>3550987.17</v>
      </c>
      <c r="G69" s="1">
        <v>3937669.31</v>
      </c>
      <c r="H69" s="1">
        <v>4397360.04</v>
      </c>
      <c r="I69" s="1">
        <v>3996809.31</v>
      </c>
      <c r="J69" s="1">
        <v>4329141.08</v>
      </c>
      <c r="K69" s="1">
        <v>4998692.97</v>
      </c>
      <c r="L69" s="1">
        <v>4361347.66</v>
      </c>
      <c r="M69" s="1">
        <v>3765724.64</v>
      </c>
      <c r="N69" s="6">
        <f t="shared" si="0"/>
        <v>47016828.47999999</v>
      </c>
    </row>
    <row r="70" spans="1:14" ht="12.75">
      <c r="A70" t="s">
        <v>122</v>
      </c>
      <c r="B70" s="1">
        <v>3994752.21</v>
      </c>
      <c r="C70" s="1">
        <v>3763515.77</v>
      </c>
      <c r="D70" s="1">
        <v>3695798.28</v>
      </c>
      <c r="E70" s="1">
        <v>3887772.7</v>
      </c>
      <c r="F70" s="1">
        <v>3716925.83</v>
      </c>
      <c r="G70" s="1">
        <v>3979805.87</v>
      </c>
      <c r="H70" s="1">
        <v>4728656.52</v>
      </c>
      <c r="I70" s="1">
        <v>3582463.46</v>
      </c>
      <c r="J70" s="1">
        <v>3915379.72</v>
      </c>
      <c r="K70" s="1">
        <v>4178836.87</v>
      </c>
      <c r="L70" s="1">
        <v>3984725.23</v>
      </c>
      <c r="M70" s="1">
        <v>3856839.74</v>
      </c>
      <c r="N70" s="6">
        <f t="shared" si="0"/>
        <v>47285472.199999996</v>
      </c>
    </row>
    <row r="71" spans="1:14" ht="12.75">
      <c r="A71" t="s">
        <v>59</v>
      </c>
      <c r="B71" s="1">
        <v>553891.05</v>
      </c>
      <c r="C71" s="1">
        <v>530720.48</v>
      </c>
      <c r="D71" s="1">
        <v>491683.9</v>
      </c>
      <c r="E71" s="1">
        <v>538182.36</v>
      </c>
      <c r="F71" s="1">
        <v>590933.06</v>
      </c>
      <c r="G71" s="1">
        <v>621358.86</v>
      </c>
      <c r="H71" s="1">
        <v>629213.6</v>
      </c>
      <c r="I71" s="1">
        <v>628547.95</v>
      </c>
      <c r="J71" s="1">
        <v>696971.06</v>
      </c>
      <c r="K71" s="1">
        <v>770085.66</v>
      </c>
      <c r="L71" s="1">
        <v>686535.68</v>
      </c>
      <c r="M71" s="1">
        <v>582774.68</v>
      </c>
      <c r="N71" s="6">
        <f t="shared" si="0"/>
        <v>7320898.34</v>
      </c>
    </row>
    <row r="72" spans="1:14" ht="12.75">
      <c r="A72" t="s">
        <v>123</v>
      </c>
      <c r="B72" s="1">
        <v>220645.65</v>
      </c>
      <c r="C72" s="1">
        <v>203235.82</v>
      </c>
      <c r="D72" s="1">
        <v>193417.22</v>
      </c>
      <c r="E72" s="1">
        <v>198904</v>
      </c>
      <c r="F72" s="1">
        <v>201666.26</v>
      </c>
      <c r="G72" s="1">
        <v>195375.83</v>
      </c>
      <c r="H72" s="1">
        <v>204237.52</v>
      </c>
      <c r="I72" s="1">
        <v>178931.09</v>
      </c>
      <c r="J72" s="1">
        <v>215520.25</v>
      </c>
      <c r="K72" s="1">
        <v>226219.28</v>
      </c>
      <c r="L72" s="1">
        <v>207344.04</v>
      </c>
      <c r="M72" s="1">
        <v>207610.64</v>
      </c>
      <c r="N72" s="6">
        <f t="shared" si="0"/>
        <v>2453107.6</v>
      </c>
    </row>
    <row r="73" spans="1:14" ht="12.75">
      <c r="A73" t="s">
        <v>61</v>
      </c>
      <c r="B73" s="1">
        <v>171309.79</v>
      </c>
      <c r="C73" s="1">
        <v>155177.74</v>
      </c>
      <c r="D73" s="1">
        <v>146198</v>
      </c>
      <c r="E73" s="1">
        <v>143208.89</v>
      </c>
      <c r="F73" s="1">
        <v>150724.98</v>
      </c>
      <c r="G73" s="1">
        <v>146189.68</v>
      </c>
      <c r="H73" s="1">
        <v>151920.28</v>
      </c>
      <c r="I73" s="1">
        <v>123477.07</v>
      </c>
      <c r="J73" s="1">
        <v>140858.2</v>
      </c>
      <c r="K73" s="1">
        <v>145865.91</v>
      </c>
      <c r="L73" s="1">
        <v>142270.73</v>
      </c>
      <c r="M73" s="1">
        <v>142010.99</v>
      </c>
      <c r="N73" s="6">
        <f t="shared" si="0"/>
        <v>1759212.26</v>
      </c>
    </row>
    <row r="74" spans="1:14" ht="12.75">
      <c r="A74" t="s">
        <v>62</v>
      </c>
      <c r="B74" s="1">
        <v>33307.65</v>
      </c>
      <c r="C74" s="1">
        <v>31546.49</v>
      </c>
      <c r="D74" s="1">
        <v>32495.61</v>
      </c>
      <c r="E74" s="1">
        <v>33852.22</v>
      </c>
      <c r="F74" s="1">
        <v>31699.25</v>
      </c>
      <c r="G74" s="1">
        <v>32180.46</v>
      </c>
      <c r="H74" s="1">
        <v>32947.52</v>
      </c>
      <c r="I74" s="1">
        <v>26042.19</v>
      </c>
      <c r="J74" s="1">
        <v>32196.63</v>
      </c>
      <c r="K74" s="1">
        <v>35246.46</v>
      </c>
      <c r="L74" s="1">
        <v>33617.41</v>
      </c>
      <c r="M74" s="1">
        <v>36304.85</v>
      </c>
      <c r="N74" s="6">
        <f t="shared" si="0"/>
        <v>391436.74</v>
      </c>
    </row>
    <row r="75" spans="1:14" ht="12.75">
      <c r="A75" t="s">
        <v>124</v>
      </c>
      <c r="B75" s="1">
        <v>2215069.62</v>
      </c>
      <c r="C75" s="1">
        <v>2190945.99</v>
      </c>
      <c r="D75" s="1">
        <v>1897355.34</v>
      </c>
      <c r="E75" s="1">
        <v>1964988.6</v>
      </c>
      <c r="F75" s="1">
        <v>1983992.14</v>
      </c>
      <c r="G75" s="1">
        <v>2039716.41</v>
      </c>
      <c r="H75" s="1">
        <v>2227133.09</v>
      </c>
      <c r="I75" s="1">
        <v>2059128.81</v>
      </c>
      <c r="J75" s="1">
        <v>2331386.31</v>
      </c>
      <c r="K75" s="1">
        <v>2522296.43</v>
      </c>
      <c r="L75" s="1">
        <v>2242665.06</v>
      </c>
      <c r="M75" s="1">
        <v>2089987.61</v>
      </c>
      <c r="N75" s="6">
        <f t="shared" si="0"/>
        <v>25764665.41</v>
      </c>
    </row>
    <row r="76" spans="1:14" ht="12.75">
      <c r="A76" t="s">
        <v>125</v>
      </c>
      <c r="B76" s="1">
        <v>131023.47</v>
      </c>
      <c r="C76" s="1">
        <v>118287.4</v>
      </c>
      <c r="D76" s="1">
        <v>108843.87</v>
      </c>
      <c r="E76" s="1">
        <v>119624.08</v>
      </c>
      <c r="F76" s="1">
        <v>115576.02</v>
      </c>
      <c r="G76" s="1">
        <v>115346.87</v>
      </c>
      <c r="H76" s="1">
        <v>119871.85</v>
      </c>
      <c r="I76" s="1">
        <v>101326.57</v>
      </c>
      <c r="J76" s="1">
        <v>114137.97</v>
      </c>
      <c r="K76" s="1">
        <v>119280.11</v>
      </c>
      <c r="L76" s="1">
        <v>123899.11</v>
      </c>
      <c r="M76" s="1">
        <v>123235.29</v>
      </c>
      <c r="N76" s="6">
        <f t="shared" si="0"/>
        <v>1410452.61</v>
      </c>
    </row>
    <row r="77" spans="1:14" ht="12.75">
      <c r="A77" t="s">
        <v>126</v>
      </c>
      <c r="B77" s="1">
        <v>1485049.03</v>
      </c>
      <c r="C77" s="1">
        <v>1360634.36</v>
      </c>
      <c r="D77" s="1">
        <v>872676.88</v>
      </c>
      <c r="E77" s="1">
        <v>815576.39</v>
      </c>
      <c r="F77" s="1">
        <v>751949.84</v>
      </c>
      <c r="G77" s="1">
        <v>651006.39</v>
      </c>
      <c r="H77" s="1">
        <v>654471.81</v>
      </c>
      <c r="I77" s="1">
        <v>545514.78</v>
      </c>
      <c r="J77" s="1">
        <v>657829.38</v>
      </c>
      <c r="K77" s="1">
        <v>1070628.56</v>
      </c>
      <c r="L77" s="1">
        <v>1160331.19</v>
      </c>
      <c r="M77" s="1">
        <v>1214393.18</v>
      </c>
      <c r="N77" s="6">
        <f>SUM(B77:M77)</f>
        <v>11240061.79</v>
      </c>
    </row>
    <row r="78" spans="1:14" ht="12.75">
      <c r="A78" t="s">
        <v>66</v>
      </c>
      <c r="B78" s="1">
        <v>108330.77</v>
      </c>
      <c r="C78" s="1">
        <v>104344.8</v>
      </c>
      <c r="D78" s="1">
        <v>102194.48</v>
      </c>
      <c r="E78" s="1">
        <v>103529.4</v>
      </c>
      <c r="F78" s="1">
        <v>99369.91</v>
      </c>
      <c r="G78" s="1">
        <v>114871.71</v>
      </c>
      <c r="H78" s="1">
        <v>119036.29</v>
      </c>
      <c r="I78" s="1">
        <v>92770.33</v>
      </c>
      <c r="J78" s="1">
        <v>110298.9</v>
      </c>
      <c r="K78" s="1">
        <v>111882.81</v>
      </c>
      <c r="L78" s="1">
        <v>106556.47</v>
      </c>
      <c r="M78" s="1">
        <v>99530.68</v>
      </c>
      <c r="N78" s="6">
        <f>SUM(B78:M78)</f>
        <v>1272716.5499999998</v>
      </c>
    </row>
    <row r="79" spans="1:14" ht="12.75">
      <c r="A79" t="s">
        <v>127</v>
      </c>
      <c r="B79" s="1">
        <v>9819915.66</v>
      </c>
      <c r="C79" s="1">
        <v>9126418.49</v>
      </c>
      <c r="D79" s="1">
        <v>8963919.37</v>
      </c>
      <c r="E79" s="1">
        <v>10049742.83</v>
      </c>
      <c r="F79" s="1">
        <v>9060770.8</v>
      </c>
      <c r="G79" s="1">
        <v>9479005.97</v>
      </c>
      <c r="H79" s="1">
        <v>11605193.22</v>
      </c>
      <c r="I79" s="1">
        <v>9174938.27</v>
      </c>
      <c r="J79" s="1">
        <v>8270266.16</v>
      </c>
      <c r="K79" s="1">
        <v>9297459.58</v>
      </c>
      <c r="L79" s="1">
        <v>8994210.99</v>
      </c>
      <c r="M79" s="1">
        <v>8652842.84</v>
      </c>
      <c r="N79" s="6">
        <f>SUM(B79:M79)</f>
        <v>112494684.17999998</v>
      </c>
    </row>
    <row r="80" ht="12.75">
      <c r="A80" t="s">
        <v>1</v>
      </c>
    </row>
    <row r="81" spans="1:14" ht="12.75">
      <c r="A81" t="s">
        <v>68</v>
      </c>
      <c r="B81" s="6">
        <f>SUM(B12:B79)</f>
        <v>139362410.05</v>
      </c>
      <c r="C81" s="6">
        <f aca="true" t="shared" si="1" ref="C81:M81">SUM(C12:C79)</f>
        <v>135260635.67</v>
      </c>
      <c r="D81" s="6">
        <f t="shared" si="1"/>
        <v>128522481</v>
      </c>
      <c r="E81" s="6">
        <f t="shared" si="1"/>
        <v>134417247.30999997</v>
      </c>
      <c r="F81" s="6">
        <f t="shared" si="1"/>
        <v>133356028.47</v>
      </c>
      <c r="G81" s="6">
        <f t="shared" si="1"/>
        <v>143148495.10000005</v>
      </c>
      <c r="H81" s="6">
        <f t="shared" si="1"/>
        <v>161107622.04000002</v>
      </c>
      <c r="I81" s="6">
        <f t="shared" si="1"/>
        <v>127672767.29999997</v>
      </c>
      <c r="J81" s="6">
        <f t="shared" si="1"/>
        <v>136050892.26000002</v>
      </c>
      <c r="K81" s="6">
        <f t="shared" si="1"/>
        <v>152278252.02</v>
      </c>
      <c r="L81" s="6">
        <f t="shared" si="1"/>
        <v>140125718.75999996</v>
      </c>
      <c r="M81" s="6">
        <f t="shared" si="1"/>
        <v>131928998.80000001</v>
      </c>
      <c r="N81" s="6">
        <f>SUM(B81:M81)</f>
        <v>1663231548.78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tabSelected="1" zoomScalePageLayoutView="0" workbookViewId="0" topLeftCell="A8">
      <pane xSplit="1" ySplit="2" topLeftCell="E5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G60" sqref="G60"/>
    </sheetView>
  </sheetViews>
  <sheetFormatPr defaultColWidth="9.33203125" defaultRowHeight="12.75"/>
  <cols>
    <col min="1" max="1" width="11.5" style="0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4" ht="12.75">
      <c r="A10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75">
      <c r="A11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t="s">
        <v>2</v>
      </c>
      <c r="B12" s="6">
        <v>253595.22</v>
      </c>
      <c r="C12" s="7">
        <v>247990.44</v>
      </c>
      <c r="D12" s="7">
        <v>257163.24</v>
      </c>
      <c r="E12" s="7">
        <v>281833.22</v>
      </c>
      <c r="F12" s="7">
        <v>376514.65</v>
      </c>
      <c r="G12" s="7">
        <v>266472.26</v>
      </c>
      <c r="H12" s="28">
        <v>237457.09</v>
      </c>
      <c r="I12" s="7">
        <v>217158.7</v>
      </c>
      <c r="J12" s="7">
        <v>287685.94</v>
      </c>
      <c r="K12" s="7">
        <v>344698.48</v>
      </c>
      <c r="L12" s="7">
        <v>329855.12</v>
      </c>
      <c r="M12" s="7">
        <v>237809.43</v>
      </c>
      <c r="N12" s="6">
        <f>SUM(B12:M12)</f>
        <v>3338233.7900000005</v>
      </c>
    </row>
    <row r="13" spans="1:14" ht="12.75">
      <c r="A13" t="s">
        <v>3</v>
      </c>
      <c r="B13" s="7">
        <v>1632.85</v>
      </c>
      <c r="C13" s="7">
        <v>1270.6</v>
      </c>
      <c r="D13" s="7">
        <v>1229.74</v>
      </c>
      <c r="E13" s="7">
        <v>1352</v>
      </c>
      <c r="F13" s="7">
        <v>1233.33</v>
      </c>
      <c r="G13" s="7">
        <v>1304.62</v>
      </c>
      <c r="H13" s="7">
        <v>1362.35</v>
      </c>
      <c r="I13" s="7">
        <v>1509.95</v>
      </c>
      <c r="J13" s="7">
        <v>1549.94</v>
      </c>
      <c r="K13" s="7">
        <v>1364.12</v>
      </c>
      <c r="L13" s="7">
        <v>1422.74</v>
      </c>
      <c r="M13" s="7">
        <v>1575.45</v>
      </c>
      <c r="N13" s="6">
        <f aca="true" t="shared" si="0" ref="N13:N75">SUM(B13:M13)</f>
        <v>16807.69</v>
      </c>
    </row>
    <row r="14" spans="1:14" ht="12.75">
      <c r="A14" t="s">
        <v>4</v>
      </c>
      <c r="B14" s="7">
        <v>2037506.76</v>
      </c>
      <c r="C14" s="7">
        <v>831415.78</v>
      </c>
      <c r="D14" s="7">
        <v>815749.57</v>
      </c>
      <c r="E14" s="7">
        <v>537170.78</v>
      </c>
      <c r="F14" s="7">
        <v>296266.98</v>
      </c>
      <c r="G14" s="7">
        <v>256826.88</v>
      </c>
      <c r="H14" s="7">
        <v>317563.49</v>
      </c>
      <c r="I14" s="7">
        <v>498483.27</v>
      </c>
      <c r="J14" s="7">
        <v>1511308.06</v>
      </c>
      <c r="K14" s="7">
        <v>1246472.18</v>
      </c>
      <c r="L14" s="7">
        <v>1158586.44</v>
      </c>
      <c r="M14" s="7">
        <v>2351450.61</v>
      </c>
      <c r="N14" s="6">
        <f t="shared" si="0"/>
        <v>11858800.799999999</v>
      </c>
    </row>
    <row r="15" spans="1:14" ht="12.75">
      <c r="A15" t="s">
        <v>5</v>
      </c>
      <c r="B15" s="7">
        <v>8900.32</v>
      </c>
      <c r="C15" s="7">
        <v>6726.05</v>
      </c>
      <c r="D15" s="7">
        <v>6420.74</v>
      </c>
      <c r="E15" s="7">
        <v>6137.42</v>
      </c>
      <c r="F15" s="7">
        <v>4956.59</v>
      </c>
      <c r="G15" s="6">
        <v>5199.14</v>
      </c>
      <c r="H15" s="7">
        <v>5645.62</v>
      </c>
      <c r="I15" s="7">
        <v>6134.52</v>
      </c>
      <c r="J15" s="7">
        <v>6971.01</v>
      </c>
      <c r="K15" s="7">
        <v>10396.8</v>
      </c>
      <c r="L15" s="7">
        <v>7360.45</v>
      </c>
      <c r="M15" s="7">
        <v>6825.62</v>
      </c>
      <c r="N15" s="6">
        <f t="shared" si="0"/>
        <v>81674.27999999998</v>
      </c>
    </row>
    <row r="16" spans="1:14" ht="12.75">
      <c r="A16" t="s">
        <v>6</v>
      </c>
      <c r="B16" s="7">
        <v>787595.65</v>
      </c>
      <c r="C16" s="7">
        <v>678971.28</v>
      </c>
      <c r="D16" s="7">
        <v>739206.26</v>
      </c>
      <c r="E16" s="7">
        <v>574657.24</v>
      </c>
      <c r="F16" s="7">
        <v>447033.14</v>
      </c>
      <c r="G16" s="7">
        <v>569122</v>
      </c>
      <c r="H16" s="7">
        <v>576744.18</v>
      </c>
      <c r="I16" s="7">
        <v>485726.44</v>
      </c>
      <c r="J16" s="7">
        <v>582094.46</v>
      </c>
      <c r="K16" s="7">
        <v>871946.66</v>
      </c>
      <c r="L16" s="7">
        <v>1094810.52</v>
      </c>
      <c r="M16" s="7">
        <v>875131.11</v>
      </c>
      <c r="N16" s="6">
        <f t="shared" si="0"/>
        <v>8283038.940000002</v>
      </c>
    </row>
    <row r="17" spans="1:14" ht="12.75">
      <c r="A17" t="s">
        <v>7</v>
      </c>
      <c r="B17" s="7">
        <v>2331264</v>
      </c>
      <c r="C17" s="7">
        <v>2419946.33</v>
      </c>
      <c r="D17" s="7">
        <v>2112758.94</v>
      </c>
      <c r="E17" s="7">
        <v>1733388.44</v>
      </c>
      <c r="F17" s="7">
        <v>2628798.79</v>
      </c>
      <c r="G17" s="7">
        <v>2589803.58</v>
      </c>
      <c r="H17" s="7">
        <v>3213873.37</v>
      </c>
      <c r="I17" s="7">
        <v>4055686.99</v>
      </c>
      <c r="J17" s="7">
        <v>4768339.89</v>
      </c>
      <c r="K17" s="7">
        <v>5200448.79</v>
      </c>
      <c r="L17" s="7">
        <v>4056037.87</v>
      </c>
      <c r="M17" s="7">
        <v>3130661.17</v>
      </c>
      <c r="N17" s="6">
        <f t="shared" si="0"/>
        <v>38241008.16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6">
        <v>118627.14</v>
      </c>
      <c r="C19" s="7">
        <v>118108.78</v>
      </c>
      <c r="D19" s="7">
        <v>73346.17</v>
      </c>
      <c r="E19" s="7">
        <v>96601.26</v>
      </c>
      <c r="F19" s="7">
        <v>75769.5</v>
      </c>
      <c r="G19" s="7">
        <v>93764.74</v>
      </c>
      <c r="H19" s="7">
        <v>129884.44</v>
      </c>
      <c r="I19" s="7">
        <v>220541.96</v>
      </c>
      <c r="J19" s="7">
        <v>341041.47</v>
      </c>
      <c r="K19" s="7">
        <v>500921.9</v>
      </c>
      <c r="L19" s="7">
        <v>193960.98</v>
      </c>
      <c r="M19" s="7">
        <v>118086.85</v>
      </c>
      <c r="N19" s="6">
        <f t="shared" si="0"/>
        <v>2080655.19</v>
      </c>
    </row>
    <row r="20" spans="1:14" ht="12.75">
      <c r="A20" t="s">
        <v>96</v>
      </c>
      <c r="B20" s="7">
        <v>42746.82</v>
      </c>
      <c r="C20" s="7">
        <v>56877.44</v>
      </c>
      <c r="D20" s="7">
        <v>40753.19</v>
      </c>
      <c r="E20" s="7">
        <v>34163.64</v>
      </c>
      <c r="F20" s="7">
        <v>36341.99</v>
      </c>
      <c r="G20" s="7">
        <v>45289.04</v>
      </c>
      <c r="H20" s="7">
        <v>35239.32</v>
      </c>
      <c r="I20" s="7">
        <v>51548.87</v>
      </c>
      <c r="J20" s="7">
        <v>67847.09</v>
      </c>
      <c r="K20" s="7">
        <v>65278.69</v>
      </c>
      <c r="L20" s="7">
        <v>45662.07</v>
      </c>
      <c r="M20" s="7">
        <v>44012.52</v>
      </c>
      <c r="N20" s="6">
        <f t="shared" si="0"/>
        <v>565760.68</v>
      </c>
    </row>
    <row r="21" spans="1:14" ht="12.75">
      <c r="A21" t="s">
        <v>10</v>
      </c>
      <c r="B21" s="7">
        <v>39970.7</v>
      </c>
      <c r="C21" s="7">
        <v>34189.73</v>
      </c>
      <c r="D21" s="7">
        <v>33084.66</v>
      </c>
      <c r="E21" s="7">
        <v>36660.97</v>
      </c>
      <c r="F21" s="7">
        <v>32707.22</v>
      </c>
      <c r="G21" s="7">
        <v>29322.71</v>
      </c>
      <c r="H21" s="7">
        <v>39507.72</v>
      </c>
      <c r="I21" s="7">
        <v>33195.95</v>
      </c>
      <c r="J21" s="7">
        <v>41264.11</v>
      </c>
      <c r="K21" s="7">
        <v>35535.22</v>
      </c>
      <c r="L21" s="7">
        <v>35764.9</v>
      </c>
      <c r="M21" s="7">
        <v>40223.44</v>
      </c>
      <c r="N21" s="6">
        <f t="shared" si="0"/>
        <v>431427.33</v>
      </c>
    </row>
    <row r="22" spans="1:20" ht="12.75">
      <c r="A22" t="s">
        <v>11</v>
      </c>
      <c r="B22" s="6">
        <v>789616.01</v>
      </c>
      <c r="C22" s="7">
        <v>584326.9</v>
      </c>
      <c r="D22" s="7">
        <v>669371.83</v>
      </c>
      <c r="E22" s="7">
        <v>577914.14</v>
      </c>
      <c r="F22" s="7">
        <v>478853.51</v>
      </c>
      <c r="G22" s="7">
        <v>625121.54</v>
      </c>
      <c r="H22" s="7">
        <v>748548.2</v>
      </c>
      <c r="I22" s="7">
        <v>1011216.28</v>
      </c>
      <c r="J22" s="7">
        <v>1601308.92</v>
      </c>
      <c r="K22" s="7">
        <v>2026087.53</v>
      </c>
      <c r="L22" s="7">
        <v>2566910.48</v>
      </c>
      <c r="M22" s="7">
        <v>1356749.13</v>
      </c>
      <c r="N22" s="6">
        <f>SUM(B22:M22)</f>
        <v>13036024.470000003</v>
      </c>
      <c r="P22" s="9"/>
      <c r="R22" s="9"/>
      <c r="T22" s="6"/>
    </row>
    <row r="23" spans="1:20" ht="12.75">
      <c r="A23" t="s">
        <v>12</v>
      </c>
      <c r="B23" s="7">
        <v>50717.55</v>
      </c>
      <c r="C23" s="7">
        <v>50563.74</v>
      </c>
      <c r="D23" s="7">
        <v>37958.8</v>
      </c>
      <c r="E23" s="7">
        <v>35578.48</v>
      </c>
      <c r="F23" s="7">
        <v>47723.72</v>
      </c>
      <c r="G23" s="7">
        <v>48026.12</v>
      </c>
      <c r="H23" s="7">
        <v>46303.17</v>
      </c>
      <c r="I23" s="7">
        <v>51192.69</v>
      </c>
      <c r="J23" s="7">
        <v>53208.26</v>
      </c>
      <c r="K23" s="7">
        <v>61194.41</v>
      </c>
      <c r="L23" s="7">
        <v>54961.51</v>
      </c>
      <c r="M23" s="7">
        <v>48928.31</v>
      </c>
      <c r="N23" s="6">
        <f t="shared" si="0"/>
        <v>586356.76</v>
      </c>
      <c r="P23" s="9"/>
      <c r="R23" s="9"/>
      <c r="T23" s="6"/>
    </row>
    <row r="24" spans="1:20" ht="12.75">
      <c r="A24" s="4" t="s">
        <v>128</v>
      </c>
      <c r="B24" s="7">
        <f>4903390.05*0.375</f>
        <v>1838771.2687499998</v>
      </c>
      <c r="C24" s="7">
        <f>4317203.84*0.375</f>
        <v>1618951.44</v>
      </c>
      <c r="D24" s="7">
        <v>1535238.99</v>
      </c>
      <c r="E24" s="7">
        <v>1791702.4</v>
      </c>
      <c r="F24" s="7">
        <v>2165734.81</v>
      </c>
      <c r="G24" s="7">
        <v>2757324.1</v>
      </c>
      <c r="H24" s="7">
        <v>2672270.38</v>
      </c>
      <c r="I24" s="7">
        <v>3392616.45</v>
      </c>
      <c r="J24" s="7">
        <v>3706788.35</v>
      </c>
      <c r="K24" s="7">
        <v>3073977.66</v>
      </c>
      <c r="L24" s="7">
        <v>2420614.4</v>
      </c>
      <c r="M24" s="7">
        <v>1941903.76</v>
      </c>
      <c r="N24" s="6">
        <f t="shared" si="0"/>
        <v>28915894.00875</v>
      </c>
      <c r="P24" s="9"/>
      <c r="R24" s="9"/>
      <c r="T24" s="6"/>
    </row>
    <row r="25" spans="1:20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6694.84</v>
      </c>
      <c r="J25" s="7">
        <v>3982.17</v>
      </c>
      <c r="K25" s="7">
        <v>4751.93</v>
      </c>
      <c r="L25" s="7">
        <v>2828.97</v>
      </c>
      <c r="M25" s="7">
        <v>3033.51</v>
      </c>
      <c r="N25" s="6">
        <f t="shared" si="0"/>
        <v>21291.42</v>
      </c>
      <c r="P25" s="9"/>
      <c r="R25" s="9"/>
      <c r="T25" s="6"/>
    </row>
    <row r="26" spans="1:20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1222.4</v>
      </c>
      <c r="J26" s="7">
        <v>1044.99</v>
      </c>
      <c r="K26" s="7">
        <v>1591.36</v>
      </c>
      <c r="L26" s="7">
        <v>1666.96</v>
      </c>
      <c r="M26" s="7">
        <v>1814.88</v>
      </c>
      <c r="N26" s="6">
        <f t="shared" si="0"/>
        <v>7340.59</v>
      </c>
      <c r="P26" s="9"/>
      <c r="R26" s="9"/>
      <c r="T26" s="6"/>
    </row>
    <row r="27" spans="1:20" ht="12.75">
      <c r="A27" t="s">
        <v>15</v>
      </c>
      <c r="B27" s="7">
        <f>1321437.67/3*2</f>
        <v>880958.4466666667</v>
      </c>
      <c r="C27" s="7">
        <f>1100135.64/3*2</f>
        <v>733423.7599999999</v>
      </c>
      <c r="D27" s="7">
        <f>978841.12/3*2</f>
        <v>652560.7466666667</v>
      </c>
      <c r="E27" s="7">
        <f>1269269.69/3*2</f>
        <v>846179.7933333333</v>
      </c>
      <c r="F27" s="7">
        <f>1041075/3*2</f>
        <v>694050</v>
      </c>
      <c r="G27" s="7">
        <f>1013340.59/3*2</f>
        <v>675560.3933333333</v>
      </c>
      <c r="H27" s="7">
        <f>1127058.32/3*2</f>
        <v>751372.2133333334</v>
      </c>
      <c r="I27" s="7">
        <f>1223684.09/3*2</f>
        <v>815789.3933333334</v>
      </c>
      <c r="J27" s="7">
        <f>1425504.42/3*2</f>
        <v>950336.2799999999</v>
      </c>
      <c r="K27" s="7">
        <f>1289699.27/3*2</f>
        <v>859799.5133333333</v>
      </c>
      <c r="L27" s="7">
        <f>1325757.43/3*2</f>
        <v>883838.2866666666</v>
      </c>
      <c r="M27" s="7">
        <f>1226172.47/3*2</f>
        <v>817448.3133333334</v>
      </c>
      <c r="N27" s="6">
        <f t="shared" si="0"/>
        <v>9561317.14</v>
      </c>
      <c r="P27" s="9"/>
      <c r="R27" s="9"/>
      <c r="T27" s="6"/>
    </row>
    <row r="28" spans="1:20" ht="12.75">
      <c r="A28" t="s">
        <v>16</v>
      </c>
      <c r="B28" s="7">
        <v>681236.89</v>
      </c>
      <c r="C28" s="7">
        <v>713339.87</v>
      </c>
      <c r="D28" s="7">
        <v>481799.01</v>
      </c>
      <c r="E28" s="7">
        <v>429132.98</v>
      </c>
      <c r="F28" s="7">
        <v>368285.78</v>
      </c>
      <c r="G28" s="7">
        <v>301946.11</v>
      </c>
      <c r="H28" s="7">
        <v>263572.59</v>
      </c>
      <c r="I28" s="7">
        <v>256349.42</v>
      </c>
      <c r="J28" s="7">
        <v>322095.19</v>
      </c>
      <c r="K28" s="7">
        <v>533741.84</v>
      </c>
      <c r="L28" s="7">
        <v>556977.49</v>
      </c>
      <c r="M28" s="7">
        <v>680051.28</v>
      </c>
      <c r="N28" s="6">
        <f t="shared" si="0"/>
        <v>5588528.45</v>
      </c>
      <c r="P28" s="9"/>
      <c r="R28" s="9"/>
      <c r="T28" s="6"/>
    </row>
    <row r="29" spans="1:20" ht="12.75">
      <c r="A29" t="s">
        <v>17</v>
      </c>
      <c r="B29" s="7">
        <v>115335.48</v>
      </c>
      <c r="C29" s="7">
        <v>150388.43</v>
      </c>
      <c r="D29" s="7">
        <v>79441.18</v>
      </c>
      <c r="E29" s="7">
        <v>45007.07</v>
      </c>
      <c r="F29" s="7">
        <v>50943.22</v>
      </c>
      <c r="G29" s="7">
        <v>42715.48</v>
      </c>
      <c r="H29" s="7">
        <v>54096.94</v>
      </c>
      <c r="I29" s="7">
        <v>62198.24</v>
      </c>
      <c r="J29" s="7">
        <v>123844.15</v>
      </c>
      <c r="K29" s="7">
        <v>166076.55</v>
      </c>
      <c r="L29" s="7">
        <v>147125.05</v>
      </c>
      <c r="M29" s="7">
        <v>105473.5</v>
      </c>
      <c r="N29" s="6">
        <f t="shared" si="0"/>
        <v>1142645.29</v>
      </c>
      <c r="P29" s="9"/>
      <c r="R29" s="9"/>
      <c r="T29" s="6"/>
    </row>
    <row r="30" spans="1:20" ht="12.75">
      <c r="A30" t="s">
        <v>18</v>
      </c>
      <c r="B30" s="7">
        <v>150462.25</v>
      </c>
      <c r="C30" s="7">
        <v>113925.61</v>
      </c>
      <c r="D30" s="7">
        <v>71254.28</v>
      </c>
      <c r="E30" s="7">
        <v>47642.93</v>
      </c>
      <c r="F30" s="7">
        <v>36877</v>
      </c>
      <c r="G30" s="7">
        <v>26472.61</v>
      </c>
      <c r="H30" s="7">
        <v>19931.49</v>
      </c>
      <c r="I30" s="7">
        <v>23294.51</v>
      </c>
      <c r="J30" s="7">
        <v>34933.5</v>
      </c>
      <c r="K30" s="7">
        <v>61904.2</v>
      </c>
      <c r="L30" s="7">
        <v>70512.74</v>
      </c>
      <c r="M30" s="7">
        <v>90508.45</v>
      </c>
      <c r="N30" s="6">
        <f t="shared" si="0"/>
        <v>747719.5699999998</v>
      </c>
      <c r="P30" s="9"/>
      <c r="R30" s="9"/>
      <c r="T30" s="6"/>
    </row>
    <row r="31" spans="1:20" ht="12.75">
      <c r="A31" t="s">
        <v>19</v>
      </c>
      <c r="B31" s="7">
        <v>6935.8</v>
      </c>
      <c r="C31" s="7">
        <v>7872.93</v>
      </c>
      <c r="D31" s="7">
        <v>6608.12</v>
      </c>
      <c r="E31" s="7">
        <v>5138.25</v>
      </c>
      <c r="F31" s="7">
        <v>7595.2</v>
      </c>
      <c r="G31" s="7">
        <v>9630.62</v>
      </c>
      <c r="H31" s="7">
        <v>5762.21</v>
      </c>
      <c r="I31" s="7">
        <v>4910.44</v>
      </c>
      <c r="J31" s="7">
        <v>5410.39</v>
      </c>
      <c r="K31" s="7">
        <v>7859.66</v>
      </c>
      <c r="L31" s="7">
        <v>7943</v>
      </c>
      <c r="M31" s="7">
        <v>6722.59</v>
      </c>
      <c r="N31" s="6">
        <f t="shared" si="0"/>
        <v>82389.20999999999</v>
      </c>
      <c r="P31" s="9"/>
      <c r="R31" s="9"/>
      <c r="T31" s="6"/>
    </row>
    <row r="32" spans="1:20" ht="12.75">
      <c r="A32" t="s">
        <v>20</v>
      </c>
      <c r="B32" s="7">
        <v>3652.6</v>
      </c>
      <c r="C32" s="7">
        <v>4514.93</v>
      </c>
      <c r="D32" s="7">
        <v>2633.05</v>
      </c>
      <c r="E32" s="7">
        <v>2503.3</v>
      </c>
      <c r="F32" s="7">
        <v>1780.04</v>
      </c>
      <c r="G32" s="7">
        <v>1648.41</v>
      </c>
      <c r="H32" s="7">
        <v>916.59</v>
      </c>
      <c r="I32" s="7">
        <v>615.81</v>
      </c>
      <c r="J32" s="7">
        <v>1009.06</v>
      </c>
      <c r="K32" s="7">
        <v>2315.24</v>
      </c>
      <c r="L32" s="7">
        <v>3139.89</v>
      </c>
      <c r="M32" s="7">
        <v>5205.92</v>
      </c>
      <c r="N32" s="6">
        <f t="shared" si="0"/>
        <v>29934.840000000004</v>
      </c>
      <c r="P32" s="9"/>
      <c r="R32" s="9"/>
      <c r="T32" s="6"/>
    </row>
    <row r="33" spans="1:20" ht="12.75">
      <c r="A33" t="s">
        <v>21</v>
      </c>
      <c r="B33" s="7">
        <v>565.98</v>
      </c>
      <c r="C33" s="7">
        <v>650.05</v>
      </c>
      <c r="D33" s="7">
        <v>329.98</v>
      </c>
      <c r="E33" s="7">
        <v>535.98</v>
      </c>
      <c r="F33" s="7">
        <v>513.01</v>
      </c>
      <c r="G33" s="7">
        <v>1298.93</v>
      </c>
      <c r="H33" s="7">
        <v>1917.11</v>
      </c>
      <c r="I33" s="7">
        <v>3665.03</v>
      </c>
      <c r="J33" s="7">
        <v>3162.32</v>
      </c>
      <c r="K33" s="7">
        <v>1724.31</v>
      </c>
      <c r="L33" s="7">
        <v>1667.91</v>
      </c>
      <c r="M33" s="7">
        <v>339.75</v>
      </c>
      <c r="N33" s="6">
        <f t="shared" si="0"/>
        <v>16370.359999999999</v>
      </c>
      <c r="P33" s="9"/>
      <c r="R33" s="9"/>
      <c r="T33" s="6"/>
    </row>
    <row r="34" spans="1:20" ht="12.75">
      <c r="A34" t="s">
        <v>22</v>
      </c>
      <c r="B34" s="7">
        <v>177315.49</v>
      </c>
      <c r="C34" s="7">
        <v>43577.48</v>
      </c>
      <c r="D34" s="7">
        <v>49091.74</v>
      </c>
      <c r="E34" s="7">
        <v>53581.03</v>
      </c>
      <c r="F34" s="7">
        <v>25826.28</v>
      </c>
      <c r="G34" s="7">
        <v>24609.94</v>
      </c>
      <c r="H34" s="7">
        <v>22658.24</v>
      </c>
      <c r="I34" s="7">
        <v>24712.68</v>
      </c>
      <c r="J34" s="7">
        <v>66495.29</v>
      </c>
      <c r="K34" s="7">
        <v>63999.21</v>
      </c>
      <c r="L34" s="7">
        <v>65439.44</v>
      </c>
      <c r="M34" s="7">
        <v>152823.93</v>
      </c>
      <c r="N34" s="6">
        <f t="shared" si="0"/>
        <v>770130.75</v>
      </c>
      <c r="P34" s="9"/>
      <c r="R34" s="9"/>
      <c r="T34" s="6"/>
    </row>
    <row r="35" spans="1:20" ht="12.75">
      <c r="A35" t="s">
        <v>23</v>
      </c>
      <c r="B35" s="7">
        <v>1991.13</v>
      </c>
      <c r="C35" s="7">
        <v>1475.39</v>
      </c>
      <c r="D35" s="7">
        <v>1264.91</v>
      </c>
      <c r="E35" s="7">
        <v>1486.69</v>
      </c>
      <c r="F35" s="7">
        <v>6048.23</v>
      </c>
      <c r="G35" s="7">
        <v>2460.87</v>
      </c>
      <c r="H35" s="7">
        <v>1774.24</v>
      </c>
      <c r="I35" s="7">
        <v>2276.35</v>
      </c>
      <c r="J35" s="7">
        <v>2910.21</v>
      </c>
      <c r="K35" s="7">
        <v>4293.56</v>
      </c>
      <c r="L35" s="7">
        <v>3023.23</v>
      </c>
      <c r="M35" s="7">
        <v>2493.34</v>
      </c>
      <c r="N35" s="6">
        <f t="shared" si="0"/>
        <v>31498.15</v>
      </c>
      <c r="P35" s="9"/>
      <c r="R35" s="9"/>
      <c r="T35" s="6"/>
    </row>
    <row r="36" spans="1:20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5965.51</v>
      </c>
      <c r="C37" s="7">
        <v>7089.48</v>
      </c>
      <c r="D37" s="7">
        <v>6389.82</v>
      </c>
      <c r="E37" s="7">
        <v>3767.38</v>
      </c>
      <c r="F37" s="7">
        <v>5031.03</v>
      </c>
      <c r="G37" s="7">
        <v>5085.21</v>
      </c>
      <c r="H37" s="7">
        <v>6138.77</v>
      </c>
      <c r="I37" s="7">
        <v>11461.11</v>
      </c>
      <c r="J37" s="7">
        <v>14904.45</v>
      </c>
      <c r="K37" s="7">
        <v>15560.84</v>
      </c>
      <c r="L37" s="7">
        <v>23431.91</v>
      </c>
      <c r="M37" s="7">
        <v>10723.86</v>
      </c>
      <c r="N37" s="6">
        <f t="shared" si="0"/>
        <v>115549.37</v>
      </c>
      <c r="P37" s="9"/>
      <c r="R37" s="9"/>
      <c r="T37" s="6"/>
    </row>
    <row r="38" spans="1:20" ht="12.75">
      <c r="A38" t="s">
        <v>26</v>
      </c>
      <c r="B38" s="7">
        <v>22087.87</v>
      </c>
      <c r="C38" s="7">
        <v>21016.67</v>
      </c>
      <c r="D38" s="7">
        <v>19663.8</v>
      </c>
      <c r="E38" s="7">
        <v>22350.93</v>
      </c>
      <c r="F38" s="7">
        <v>26575.36</v>
      </c>
      <c r="G38" s="7">
        <v>23517.66</v>
      </c>
      <c r="H38" s="7">
        <v>38660.25</v>
      </c>
      <c r="I38" s="7">
        <v>31997.12</v>
      </c>
      <c r="J38" s="7">
        <v>43392.45</v>
      </c>
      <c r="K38" s="7">
        <v>26820.64</v>
      </c>
      <c r="L38" s="7">
        <v>20922.28</v>
      </c>
      <c r="M38" s="7">
        <v>26459.32</v>
      </c>
      <c r="N38" s="6">
        <f t="shared" si="0"/>
        <v>323464.35000000003</v>
      </c>
      <c r="P38" s="9"/>
      <c r="R38" s="9"/>
      <c r="T38" s="6"/>
    </row>
    <row r="39" spans="1:20" ht="12.75">
      <c r="A39" t="s">
        <v>27</v>
      </c>
      <c r="B39" s="7">
        <v>16883.36</v>
      </c>
      <c r="C39" s="7">
        <v>16786.14</v>
      </c>
      <c r="D39" s="7">
        <v>13247.23</v>
      </c>
      <c r="E39" s="7">
        <v>16018.99</v>
      </c>
      <c r="F39" s="7">
        <v>17969.01</v>
      </c>
      <c r="G39" s="7">
        <v>16549.12</v>
      </c>
      <c r="H39" s="7">
        <v>16961.45</v>
      </c>
      <c r="I39" s="7">
        <v>32374.18</v>
      </c>
      <c r="J39" s="7">
        <v>38672.52</v>
      </c>
      <c r="K39" s="7">
        <v>65970.1</v>
      </c>
      <c r="L39" s="7">
        <v>19616.28</v>
      </c>
      <c r="M39" s="7">
        <v>15401.52</v>
      </c>
      <c r="N39" s="6">
        <f t="shared" si="0"/>
        <v>286449.9</v>
      </c>
      <c r="P39" s="9"/>
      <c r="R39" s="9"/>
      <c r="T39" s="6"/>
    </row>
    <row r="40" spans="1:14" ht="12.75">
      <c r="A40" t="s">
        <v>28</v>
      </c>
      <c r="B40" s="6">
        <v>1290426.03</v>
      </c>
      <c r="C40" s="7">
        <v>1341269.4</v>
      </c>
      <c r="D40" s="7">
        <v>1308648.64</v>
      </c>
      <c r="E40" s="7">
        <v>1328668.66</v>
      </c>
      <c r="F40" s="7">
        <v>1185510.16</v>
      </c>
      <c r="G40" s="7">
        <v>1511478.94</v>
      </c>
      <c r="H40" s="7">
        <v>1258311.55</v>
      </c>
      <c r="I40" s="7">
        <v>1288494.42</v>
      </c>
      <c r="J40" s="7">
        <v>1606813.04</v>
      </c>
      <c r="K40" s="7">
        <v>2047205.88</v>
      </c>
      <c r="L40" s="7">
        <v>2518751.28</v>
      </c>
      <c r="M40" s="7">
        <v>1737978.69</v>
      </c>
      <c r="N40" s="6">
        <f>SUM(B40:M40)</f>
        <v>18423556.689999998</v>
      </c>
    </row>
    <row r="41" spans="1:14" ht="12.75">
      <c r="A41" t="s">
        <v>29</v>
      </c>
      <c r="B41" s="7">
        <v>2164.01</v>
      </c>
      <c r="C41" s="7">
        <v>2894.08</v>
      </c>
      <c r="D41" s="7">
        <v>2154.59</v>
      </c>
      <c r="E41" s="7">
        <v>2302.03</v>
      </c>
      <c r="F41" s="7">
        <v>3285.97</v>
      </c>
      <c r="G41" s="7">
        <v>1885.09</v>
      </c>
      <c r="H41" s="7">
        <v>1742.43</v>
      </c>
      <c r="I41" s="7">
        <v>1022.31</v>
      </c>
      <c r="J41" s="7">
        <v>914.96</v>
      </c>
      <c r="K41" s="7">
        <v>1708.1</v>
      </c>
      <c r="L41" s="7">
        <v>957.79</v>
      </c>
      <c r="M41" s="7">
        <v>1381.29</v>
      </c>
      <c r="N41" s="6">
        <f t="shared" si="0"/>
        <v>22412.65</v>
      </c>
    </row>
    <row r="42" spans="1:14" ht="12.75">
      <c r="A42" t="s">
        <v>30</v>
      </c>
      <c r="B42" s="7">
        <v>87433.45</v>
      </c>
      <c r="C42" s="7">
        <v>104389.94</v>
      </c>
      <c r="D42" s="7">
        <v>96048.23</v>
      </c>
      <c r="E42" s="7">
        <v>81438.14</v>
      </c>
      <c r="F42" s="7">
        <v>78845.62</v>
      </c>
      <c r="G42" s="7">
        <v>96235.73</v>
      </c>
      <c r="H42" s="7">
        <v>99138.97</v>
      </c>
      <c r="I42" s="7">
        <v>132804.8</v>
      </c>
      <c r="J42" s="7">
        <v>202726.32</v>
      </c>
      <c r="K42" s="7">
        <v>204244.28</v>
      </c>
      <c r="L42" s="7">
        <v>154902.48</v>
      </c>
      <c r="M42" s="7">
        <v>117559.67</v>
      </c>
      <c r="N42" s="6">
        <f t="shared" si="0"/>
        <v>1455767.63</v>
      </c>
    </row>
    <row r="43" spans="1:14" ht="12.75">
      <c r="A43" t="s">
        <v>31</v>
      </c>
      <c r="B43" s="7">
        <v>25148.91</v>
      </c>
      <c r="C43" s="7">
        <v>27139.98</v>
      </c>
      <c r="D43" s="7">
        <v>20969.93</v>
      </c>
      <c r="E43" s="7">
        <v>26531.56</v>
      </c>
      <c r="F43" s="7">
        <v>96235.73</v>
      </c>
      <c r="G43" s="7">
        <v>29180.12</v>
      </c>
      <c r="H43" s="7">
        <v>23530.91</v>
      </c>
      <c r="I43" s="7">
        <v>20229.66</v>
      </c>
      <c r="J43" s="7">
        <v>21143.64</v>
      </c>
      <c r="K43" s="7">
        <v>25740.04</v>
      </c>
      <c r="L43" s="7">
        <v>24817.04</v>
      </c>
      <c r="M43" s="7">
        <v>21857.03</v>
      </c>
      <c r="N43" s="6">
        <f t="shared" si="0"/>
        <v>362524.54999999993</v>
      </c>
    </row>
    <row r="44" spans="1:14" ht="12.75">
      <c r="A44" t="s">
        <v>32</v>
      </c>
      <c r="B44" s="7">
        <v>2009.96</v>
      </c>
      <c r="C44" s="7">
        <v>2055.38</v>
      </c>
      <c r="D44" s="7">
        <v>1987.9</v>
      </c>
      <c r="E44" s="7">
        <v>1935.08</v>
      </c>
      <c r="F44" s="7">
        <v>1896.6</v>
      </c>
      <c r="G44" s="7">
        <v>2472.75</v>
      </c>
      <c r="H44" s="7">
        <v>1745.27</v>
      </c>
      <c r="I44" s="7">
        <v>1461.43</v>
      </c>
      <c r="J44" s="7">
        <v>1578.52</v>
      </c>
      <c r="K44" s="7">
        <v>2314</v>
      </c>
      <c r="L44" s="7">
        <v>2708.24</v>
      </c>
      <c r="M44" s="7">
        <v>2228.12</v>
      </c>
      <c r="N44" s="6">
        <f t="shared" si="0"/>
        <v>24393.249999999996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139504.95</v>
      </c>
      <c r="C46" s="7">
        <v>158228.51</v>
      </c>
      <c r="D46" s="7">
        <v>142482</v>
      </c>
      <c r="E46" s="7">
        <v>106873.45</v>
      </c>
      <c r="F46" s="7">
        <v>134317.52</v>
      </c>
      <c r="G46" s="7">
        <v>128914.28</v>
      </c>
      <c r="H46" s="7">
        <v>131691.05</v>
      </c>
      <c r="I46" s="7">
        <v>178249.16</v>
      </c>
      <c r="J46" s="7">
        <v>211293.2</v>
      </c>
      <c r="K46" s="7">
        <v>241925.04</v>
      </c>
      <c r="L46" s="7">
        <v>245673.97</v>
      </c>
      <c r="M46" s="7">
        <v>132346.94</v>
      </c>
      <c r="N46" s="6">
        <f t="shared" si="0"/>
        <v>1951500.0699999998</v>
      </c>
    </row>
    <row r="47" spans="1:14" ht="12.75">
      <c r="A47" t="s">
        <v>35</v>
      </c>
      <c r="B47" s="7">
        <v>1428387.25</v>
      </c>
      <c r="C47" s="7">
        <v>1324821.73</v>
      </c>
      <c r="D47" s="7">
        <v>1326002.36</v>
      </c>
      <c r="E47" s="7">
        <v>941422.01</v>
      </c>
      <c r="F47" s="7">
        <v>1020483.7</v>
      </c>
      <c r="G47" s="7">
        <v>1266550.56</v>
      </c>
      <c r="H47" s="7">
        <v>1685314.76</v>
      </c>
      <c r="I47" s="7">
        <v>2269832.3</v>
      </c>
      <c r="J47" s="7">
        <v>3446499.83</v>
      </c>
      <c r="K47" s="7">
        <v>4588075.52</v>
      </c>
      <c r="L47" s="7">
        <v>2619114.58</v>
      </c>
      <c r="M47" s="7">
        <v>1637903.21</v>
      </c>
      <c r="N47" s="6">
        <f t="shared" si="0"/>
        <v>23554407.809999995</v>
      </c>
    </row>
    <row r="48" spans="1:14" ht="12.75">
      <c r="A48" t="s">
        <v>36</v>
      </c>
      <c r="B48" s="7">
        <v>311590.71</v>
      </c>
      <c r="C48" s="7">
        <v>293411.99</v>
      </c>
      <c r="D48" s="7">
        <v>326332.86</v>
      </c>
      <c r="E48" s="7">
        <v>294145.64</v>
      </c>
      <c r="F48" s="7">
        <v>366975.19</v>
      </c>
      <c r="G48" s="7">
        <v>370240.9</v>
      </c>
      <c r="H48" s="7">
        <v>273465.37</v>
      </c>
      <c r="I48" s="7">
        <v>278587.02</v>
      </c>
      <c r="J48" s="7">
        <v>301165.05</v>
      </c>
      <c r="K48" s="7">
        <v>383593.23</v>
      </c>
      <c r="L48" s="7">
        <v>378044.36</v>
      </c>
      <c r="M48" s="7">
        <v>280937.71</v>
      </c>
      <c r="N48" s="6">
        <f t="shared" si="0"/>
        <v>3858490.03</v>
      </c>
    </row>
    <row r="49" spans="1:14" ht="12.75">
      <c r="A49" t="s">
        <v>37</v>
      </c>
      <c r="B49" s="7">
        <v>13241.32</v>
      </c>
      <c r="C49" s="7">
        <v>12605.14</v>
      </c>
      <c r="D49" s="7">
        <v>8897.91</v>
      </c>
      <c r="E49" s="7">
        <v>9200.48</v>
      </c>
      <c r="F49" s="7">
        <v>10944.59</v>
      </c>
      <c r="G49" s="7">
        <v>10390.16</v>
      </c>
      <c r="H49" s="7">
        <v>9078.51</v>
      </c>
      <c r="I49" s="7">
        <v>11874.49</v>
      </c>
      <c r="J49" s="7">
        <v>16139.66</v>
      </c>
      <c r="K49" s="7">
        <v>19067.87</v>
      </c>
      <c r="L49" s="7">
        <v>16816.63</v>
      </c>
      <c r="M49" s="7">
        <v>13364.58</v>
      </c>
      <c r="N49" s="6">
        <f t="shared" si="0"/>
        <v>151621.33999999997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9096.84</v>
      </c>
      <c r="C51" s="7">
        <v>10471.61</v>
      </c>
      <c r="D51" s="7">
        <v>7643.38</v>
      </c>
      <c r="E51" s="7">
        <v>5209.62</v>
      </c>
      <c r="F51" s="7">
        <v>6586.99</v>
      </c>
      <c r="G51" s="7">
        <v>6257.91</v>
      </c>
      <c r="H51" s="7">
        <v>5078</v>
      </c>
      <c r="I51" s="7">
        <v>4137.85</v>
      </c>
      <c r="J51" s="7">
        <v>5278.17</v>
      </c>
      <c r="K51" s="7">
        <v>8716.43</v>
      </c>
      <c r="L51" s="7">
        <v>7549.18</v>
      </c>
      <c r="M51" s="7">
        <v>7688</v>
      </c>
      <c r="N51" s="6">
        <f t="shared" si="0"/>
        <v>83713.98000000001</v>
      </c>
    </row>
    <row r="52" spans="1:14" ht="12.75">
      <c r="A52" t="s">
        <v>40</v>
      </c>
      <c r="B52" s="7">
        <v>527288.84</v>
      </c>
      <c r="C52" s="7">
        <v>316626.08</v>
      </c>
      <c r="D52" s="7">
        <v>287379.02</v>
      </c>
      <c r="E52" s="7">
        <v>316048.29</v>
      </c>
      <c r="F52" s="7">
        <v>357910.61</v>
      </c>
      <c r="G52" s="7">
        <v>428058.66</v>
      </c>
      <c r="H52" s="7">
        <v>704377.97</v>
      </c>
      <c r="I52" s="7">
        <v>857082.43</v>
      </c>
      <c r="J52" s="7">
        <v>1130136.78</v>
      </c>
      <c r="K52" s="7">
        <v>774346.35</v>
      </c>
      <c r="L52" s="7">
        <v>487154.21</v>
      </c>
      <c r="M52" s="7">
        <v>577624.28</v>
      </c>
      <c r="N52" s="6">
        <f t="shared" si="0"/>
        <v>6764033.52</v>
      </c>
    </row>
    <row r="53" spans="1:14" ht="12.75">
      <c r="A53" t="s">
        <v>41</v>
      </c>
      <c r="B53" s="7">
        <v>64242.15</v>
      </c>
      <c r="C53" s="7">
        <v>68162.86</v>
      </c>
      <c r="D53" s="7">
        <v>58529.69</v>
      </c>
      <c r="E53" s="7">
        <v>53716.96</v>
      </c>
      <c r="F53" s="7">
        <v>64902.77</v>
      </c>
      <c r="G53" s="7">
        <v>66614.87</v>
      </c>
      <c r="H53" s="7">
        <v>63305.68</v>
      </c>
      <c r="I53" s="7">
        <v>77207.49</v>
      </c>
      <c r="J53" s="7">
        <v>96644.45</v>
      </c>
      <c r="K53" s="7">
        <v>121675.26</v>
      </c>
      <c r="L53" s="7">
        <v>82577.57</v>
      </c>
      <c r="M53" s="7">
        <v>70152</v>
      </c>
      <c r="N53" s="6">
        <f t="shared" si="0"/>
        <v>887731.75</v>
      </c>
    </row>
    <row r="54" spans="1:14" ht="12.75">
      <c r="A54" t="s">
        <v>137</v>
      </c>
      <c r="B54" s="6">
        <v>61104.54</v>
      </c>
      <c r="C54" s="7">
        <v>53773.74</v>
      </c>
      <c r="D54" s="7">
        <v>46915.98</v>
      </c>
      <c r="E54" s="7">
        <v>57875.93</v>
      </c>
      <c r="F54" s="7">
        <v>57875.93</v>
      </c>
      <c r="G54" s="7">
        <v>73186.29</v>
      </c>
      <c r="H54" s="7">
        <v>99478.31</v>
      </c>
      <c r="I54" s="7">
        <v>141448.28</v>
      </c>
      <c r="J54" s="7">
        <v>151458.2</v>
      </c>
      <c r="K54" s="7">
        <v>194352.07</v>
      </c>
      <c r="L54" s="7">
        <v>108734.83</v>
      </c>
      <c r="M54" s="7">
        <v>63067.73</v>
      </c>
      <c r="N54" s="6">
        <f t="shared" si="0"/>
        <v>1109271.83</v>
      </c>
    </row>
    <row r="55" spans="1:14" ht="12.75">
      <c r="A55" t="s">
        <v>43</v>
      </c>
      <c r="B55" s="7">
        <v>1525522.82</v>
      </c>
      <c r="C55" s="7">
        <v>1609654.65</v>
      </c>
      <c r="D55" s="7">
        <v>1210895.27</v>
      </c>
      <c r="E55" s="7">
        <v>921831.03</v>
      </c>
      <c r="F55" s="7">
        <v>1197703.7</v>
      </c>
      <c r="G55" s="7">
        <v>1344919.05</v>
      </c>
      <c r="H55" s="7">
        <v>1721838.57</v>
      </c>
      <c r="I55" s="7">
        <v>1883117.36</v>
      </c>
      <c r="J55" s="7">
        <v>3342042.48</v>
      </c>
      <c r="K55" s="7">
        <v>3032347.96</v>
      </c>
      <c r="L55" s="7">
        <v>2468029.96</v>
      </c>
      <c r="M55" s="7">
        <v>2015800.36</v>
      </c>
      <c r="N55" s="6">
        <f t="shared" si="0"/>
        <v>22273703.21</v>
      </c>
    </row>
    <row r="56" spans="1:14" ht="12.75">
      <c r="A56" t="s">
        <v>44</v>
      </c>
      <c r="B56" s="7">
        <v>366763.62</v>
      </c>
      <c r="C56" s="7">
        <v>454981.58</v>
      </c>
      <c r="D56" s="7">
        <v>243065.6</v>
      </c>
      <c r="E56" s="7">
        <v>159073.97</v>
      </c>
      <c r="F56" s="7">
        <v>204469.34</v>
      </c>
      <c r="G56" s="7">
        <v>125450.56</v>
      </c>
      <c r="H56" s="7">
        <v>114879.64</v>
      </c>
      <c r="I56" s="7">
        <v>121917.67</v>
      </c>
      <c r="J56" s="7">
        <v>178365.24</v>
      </c>
      <c r="K56" s="7">
        <v>321173.1</v>
      </c>
      <c r="L56" s="7">
        <v>362625.35</v>
      </c>
      <c r="M56" s="7">
        <v>292975.68</v>
      </c>
      <c r="N56" s="6">
        <f t="shared" si="0"/>
        <v>2945741.35</v>
      </c>
    </row>
    <row r="57" spans="1:14" ht="12.75">
      <c r="A57" t="s">
        <v>45</v>
      </c>
      <c r="B57" s="7">
        <v>1483002.44</v>
      </c>
      <c r="C57" s="7">
        <v>756365.51</v>
      </c>
      <c r="D57" s="7">
        <v>700746.44</v>
      </c>
      <c r="E57" s="7">
        <v>521660.33</v>
      </c>
      <c r="F57" s="7">
        <v>213947.16</v>
      </c>
      <c r="G57" s="7">
        <v>217922.3</v>
      </c>
      <c r="H57" s="7">
        <v>256774.75</v>
      </c>
      <c r="I57" s="7">
        <v>365490</v>
      </c>
      <c r="J57" s="7">
        <v>768790</v>
      </c>
      <c r="K57" s="7">
        <v>847476.13</v>
      </c>
      <c r="L57" s="7">
        <v>1079024.85</v>
      </c>
      <c r="M57" s="7">
        <v>2290684.3</v>
      </c>
      <c r="N57" s="6">
        <f t="shared" si="0"/>
        <v>9501884.21</v>
      </c>
    </row>
    <row r="58" spans="1:14" ht="12.75">
      <c r="A58" t="s">
        <v>46</v>
      </c>
      <c r="B58" s="7">
        <v>9915.13</v>
      </c>
      <c r="C58" s="7">
        <v>9163.68</v>
      </c>
      <c r="D58" s="7">
        <v>8988.67</v>
      </c>
      <c r="E58" s="7">
        <v>8523.94</v>
      </c>
      <c r="F58" s="7">
        <v>12186.04</v>
      </c>
      <c r="G58" s="7">
        <v>17456.27</v>
      </c>
      <c r="H58" s="7">
        <v>18264.05</v>
      </c>
      <c r="I58" s="7">
        <v>24216.09</v>
      </c>
      <c r="J58" s="7">
        <v>21072.29</v>
      </c>
      <c r="K58" s="7">
        <v>18568.11</v>
      </c>
      <c r="L58" s="7">
        <v>9340.2</v>
      </c>
      <c r="M58" s="7">
        <v>7845.04</v>
      </c>
      <c r="N58" s="6">
        <f t="shared" si="0"/>
        <v>165539.51000000004</v>
      </c>
    </row>
    <row r="59" spans="1:14" ht="12.75">
      <c r="A59" t="s">
        <v>47</v>
      </c>
      <c r="B59" s="7">
        <v>13160800</v>
      </c>
      <c r="C59" s="7">
        <v>11052800</v>
      </c>
      <c r="D59" s="7">
        <v>9659000</v>
      </c>
      <c r="E59" s="7">
        <v>13175100</v>
      </c>
      <c r="F59" s="7">
        <v>13218700</v>
      </c>
      <c r="G59" s="7">
        <v>14285600</v>
      </c>
      <c r="H59" s="7">
        <v>12559300</v>
      </c>
      <c r="I59" s="7">
        <v>14556900</v>
      </c>
      <c r="J59" s="7">
        <v>18393600</v>
      </c>
      <c r="K59" s="7">
        <v>16029700</v>
      </c>
      <c r="L59" s="7">
        <v>13130100</v>
      </c>
      <c r="M59" s="7">
        <v>14922900</v>
      </c>
      <c r="N59" s="6">
        <f t="shared" si="0"/>
        <v>164144500</v>
      </c>
    </row>
    <row r="60" spans="1:14" ht="12.75">
      <c r="A60" t="s">
        <v>48</v>
      </c>
      <c r="B60" s="6">
        <v>2999493.14</v>
      </c>
      <c r="C60" s="7">
        <v>3198337</v>
      </c>
      <c r="D60" s="7">
        <v>2324918.27</v>
      </c>
      <c r="E60" s="7">
        <v>2150151.83</v>
      </c>
      <c r="F60" s="7">
        <v>2211487.71</v>
      </c>
      <c r="G60" s="7">
        <v>2192085.86</v>
      </c>
      <c r="H60" s="7">
        <v>2815069.77</v>
      </c>
      <c r="I60" s="7">
        <v>2418270.6</v>
      </c>
      <c r="J60" s="7">
        <v>2730066.77</v>
      </c>
      <c r="K60" s="7">
        <v>3449384.63</v>
      </c>
      <c r="L60" s="7">
        <v>3375861.47</v>
      </c>
      <c r="M60" s="7">
        <v>2444433.2</v>
      </c>
      <c r="N60" s="6">
        <f t="shared" si="0"/>
        <v>32309560.249999996</v>
      </c>
    </row>
    <row r="61" spans="1:14" ht="12.75">
      <c r="A61" t="s">
        <v>49</v>
      </c>
      <c r="B61" s="7">
        <v>1505335.08</v>
      </c>
      <c r="C61" s="7">
        <v>1468827.8</v>
      </c>
      <c r="D61" s="7">
        <v>1243614.97</v>
      </c>
      <c r="E61" s="7">
        <v>979003.52</v>
      </c>
      <c r="F61" s="7">
        <v>1085425.86</v>
      </c>
      <c r="G61" s="7">
        <v>2096435.12</v>
      </c>
      <c r="H61" s="7">
        <v>2311358.31</v>
      </c>
      <c r="I61" s="7">
        <v>2706158.9</v>
      </c>
      <c r="J61" s="7">
        <v>3665557.79</v>
      </c>
      <c r="K61" s="7">
        <v>3666328.51</v>
      </c>
      <c r="L61" s="7">
        <v>2581217.35</v>
      </c>
      <c r="M61" s="7">
        <v>1991336.55</v>
      </c>
      <c r="N61" s="6">
        <f t="shared" si="0"/>
        <v>25300599.76</v>
      </c>
    </row>
    <row r="62" spans="1:14" ht="12.75">
      <c r="A62" t="s">
        <v>50</v>
      </c>
      <c r="B62" s="7">
        <v>48977.57</v>
      </c>
      <c r="C62" s="7">
        <v>39993.27</v>
      </c>
      <c r="D62" s="7">
        <v>36385.62</v>
      </c>
      <c r="E62" s="7">
        <v>37523.46</v>
      </c>
      <c r="F62" s="7">
        <v>50354.7</v>
      </c>
      <c r="G62" s="7">
        <v>56776.29</v>
      </c>
      <c r="H62" s="7">
        <v>54107.09</v>
      </c>
      <c r="I62" s="7">
        <v>68106.92</v>
      </c>
      <c r="J62" s="7">
        <v>76258.55</v>
      </c>
      <c r="K62" s="7">
        <v>88222.32</v>
      </c>
      <c r="L62" s="7">
        <v>62363.15</v>
      </c>
      <c r="M62" s="7">
        <v>46007.8</v>
      </c>
      <c r="N62" s="6">
        <f t="shared" si="0"/>
        <v>665076.7400000001</v>
      </c>
    </row>
    <row r="63" spans="1:14" ht="12.75">
      <c r="A63" t="s">
        <v>51</v>
      </c>
      <c r="B63" s="7">
        <v>1894140.17</v>
      </c>
      <c r="C63" s="7">
        <v>1383777.56</v>
      </c>
      <c r="D63" s="7">
        <v>1199585.71</v>
      </c>
      <c r="E63" s="7">
        <v>1548341.12</v>
      </c>
      <c r="F63" s="7">
        <v>1335405.04</v>
      </c>
      <c r="G63" s="7">
        <v>1258670.21</v>
      </c>
      <c r="H63" s="7">
        <v>1673991.67</v>
      </c>
      <c r="I63" s="7">
        <v>2281481.66</v>
      </c>
      <c r="J63" s="7">
        <v>4008602.87</v>
      </c>
      <c r="K63" s="7">
        <v>2853960.22</v>
      </c>
      <c r="L63" s="7">
        <v>2218103.08</v>
      </c>
      <c r="M63" s="7">
        <v>2237630.17</v>
      </c>
      <c r="N63" s="6">
        <f t="shared" si="0"/>
        <v>23893689.479999997</v>
      </c>
    </row>
    <row r="64" spans="1:14" ht="12.75">
      <c r="A64" t="s">
        <v>52</v>
      </c>
      <c r="B64" s="7">
        <v>529509.57</v>
      </c>
      <c r="C64" s="7">
        <v>626733.22</v>
      </c>
      <c r="D64" s="7">
        <v>540216.99</v>
      </c>
      <c r="E64" s="7">
        <v>366560.5</v>
      </c>
      <c r="F64" s="7">
        <v>539532.25</v>
      </c>
      <c r="G64" s="7">
        <v>392316.42</v>
      </c>
      <c r="H64" s="7">
        <v>394586.8</v>
      </c>
      <c r="I64" s="7">
        <v>535902.56</v>
      </c>
      <c r="J64" s="7">
        <v>631373.41</v>
      </c>
      <c r="K64" s="7">
        <v>824198.11</v>
      </c>
      <c r="L64" s="7">
        <v>736852.89</v>
      </c>
      <c r="M64" s="7">
        <v>494785.24</v>
      </c>
      <c r="N64" s="6">
        <f t="shared" si="0"/>
        <v>6612567.96</v>
      </c>
    </row>
    <row r="65" spans="1:14" ht="12.75">
      <c r="A65" t="s">
        <v>53</v>
      </c>
      <c r="B65" s="7">
        <v>16621.61</v>
      </c>
      <c r="C65" s="7">
        <v>13896.62</v>
      </c>
      <c r="D65" s="7">
        <v>13451.38</v>
      </c>
      <c r="E65" s="7">
        <v>13959.87</v>
      </c>
      <c r="F65" s="7">
        <v>21933.03</v>
      </c>
      <c r="G65" s="7">
        <v>10831.45</v>
      </c>
      <c r="H65" s="7">
        <v>19372.39</v>
      </c>
      <c r="I65" s="7">
        <v>20370.28</v>
      </c>
      <c r="J65" s="7">
        <v>23732.22</v>
      </c>
      <c r="K65" s="7">
        <v>19003.09</v>
      </c>
      <c r="L65" s="7">
        <v>24397.87</v>
      </c>
      <c r="M65" s="7">
        <v>16992.19</v>
      </c>
      <c r="N65" s="6">
        <f t="shared" si="0"/>
        <v>214562</v>
      </c>
    </row>
    <row r="66" spans="1:14" ht="12.75">
      <c r="A66" t="s">
        <v>54</v>
      </c>
      <c r="B66" s="7">
        <v>583218.48</v>
      </c>
      <c r="C66" s="7">
        <v>854553.15</v>
      </c>
      <c r="D66" s="7">
        <v>456516.87</v>
      </c>
      <c r="E66" s="7">
        <v>380266.25</v>
      </c>
      <c r="F66" s="7">
        <v>430250.77</v>
      </c>
      <c r="G66" s="7">
        <v>383954.43</v>
      </c>
      <c r="H66" s="7">
        <v>381742.02</v>
      </c>
      <c r="I66" s="29">
        <v>386666.34</v>
      </c>
      <c r="J66" s="7">
        <v>526204.72</v>
      </c>
      <c r="K66" s="7">
        <v>723202.43</v>
      </c>
      <c r="L66" s="7">
        <v>640508.51</v>
      </c>
      <c r="M66" s="7">
        <v>628265.38</v>
      </c>
      <c r="N66" s="6">
        <f>SUM(B66:M66)</f>
        <v>6375349.35</v>
      </c>
    </row>
    <row r="67" spans="1:14" ht="12.75">
      <c r="A67" t="s">
        <v>55</v>
      </c>
      <c r="B67" s="7">
        <v>152969.04</v>
      </c>
      <c r="C67" s="7">
        <v>164423.9</v>
      </c>
      <c r="D67" s="7">
        <v>155446.08</v>
      </c>
      <c r="E67" s="7">
        <v>98180.94</v>
      </c>
      <c r="F67" s="7">
        <v>130441.68</v>
      </c>
      <c r="G67" s="7">
        <v>138672.47</v>
      </c>
      <c r="H67" s="7">
        <v>171307.67</v>
      </c>
      <c r="I67" s="7">
        <v>273539.95</v>
      </c>
      <c r="J67" s="7">
        <v>307807.63</v>
      </c>
      <c r="K67" s="7">
        <v>360935.31</v>
      </c>
      <c r="L67" s="7">
        <v>193665.85</v>
      </c>
      <c r="M67" s="7">
        <v>174584.29</v>
      </c>
      <c r="N67" s="6">
        <f t="shared" si="0"/>
        <v>2321974.81</v>
      </c>
    </row>
    <row r="68" spans="1:14" ht="12.75">
      <c r="A68" t="s">
        <v>56</v>
      </c>
      <c r="B68" s="7">
        <v>110307.16</v>
      </c>
      <c r="C68" s="7">
        <v>71961.87</v>
      </c>
      <c r="D68" s="7">
        <v>63656.81</v>
      </c>
      <c r="E68" s="7">
        <v>53388.4</v>
      </c>
      <c r="F68" s="7">
        <v>32394.84</v>
      </c>
      <c r="G68" s="7">
        <v>37105.99</v>
      </c>
      <c r="H68" s="7">
        <v>31753.81</v>
      </c>
      <c r="I68" s="7">
        <v>44322</v>
      </c>
      <c r="J68" s="7">
        <v>78098.44</v>
      </c>
      <c r="K68" s="7">
        <v>78557.14</v>
      </c>
      <c r="L68" s="7">
        <v>97897.38</v>
      </c>
      <c r="M68" s="7">
        <v>182741.55</v>
      </c>
      <c r="N68" s="6">
        <f t="shared" si="0"/>
        <v>882185.3899999999</v>
      </c>
    </row>
    <row r="69" spans="1:14" ht="12.75">
      <c r="A69" t="s">
        <v>57</v>
      </c>
      <c r="B69" s="7">
        <v>679333.92</v>
      </c>
      <c r="C69" s="7">
        <v>789229.67</v>
      </c>
      <c r="D69" s="7">
        <v>519496.22</v>
      </c>
      <c r="E69" s="7">
        <v>386438.59</v>
      </c>
      <c r="F69" s="7">
        <v>483650.05</v>
      </c>
      <c r="G69" s="7">
        <v>606036.25</v>
      </c>
      <c r="H69" s="7">
        <v>701233.27</v>
      </c>
      <c r="I69" s="7">
        <v>1123973.21</v>
      </c>
      <c r="J69" s="7">
        <v>1424363.89</v>
      </c>
      <c r="K69" s="7">
        <v>1872763.34</v>
      </c>
      <c r="L69" s="7">
        <v>1253820.43</v>
      </c>
      <c r="M69" s="7">
        <v>861175.47</v>
      </c>
      <c r="N69" s="6">
        <f>SUM(B69:M69)</f>
        <v>10701514.31</v>
      </c>
    </row>
    <row r="70" spans="1:14" ht="12.75">
      <c r="A70" t="s">
        <v>58</v>
      </c>
      <c r="B70" s="6">
        <v>235573.17</v>
      </c>
      <c r="C70" s="7">
        <v>242462.53</v>
      </c>
      <c r="D70" s="7">
        <v>202608.4</v>
      </c>
      <c r="E70" s="7">
        <v>207744.71</v>
      </c>
      <c r="F70" s="7">
        <v>234706.33</v>
      </c>
      <c r="G70" s="7">
        <v>234151.3</v>
      </c>
      <c r="H70" s="7">
        <v>254484.51</v>
      </c>
      <c r="I70" s="7">
        <v>292594.52</v>
      </c>
      <c r="J70" s="7">
        <v>355036.87</v>
      </c>
      <c r="K70" s="7">
        <v>371061.23</v>
      </c>
      <c r="L70" s="7">
        <v>296789.93</v>
      </c>
      <c r="M70" s="7">
        <v>253798.99</v>
      </c>
      <c r="N70" s="6">
        <f>SUM(B70:M70)</f>
        <v>3181012.49</v>
      </c>
    </row>
    <row r="71" spans="1:14" ht="12.75">
      <c r="A71" t="s">
        <v>59</v>
      </c>
      <c r="B71" s="7">
        <v>15174.83</v>
      </c>
      <c r="C71" s="7">
        <v>15480.23</v>
      </c>
      <c r="D71" s="7">
        <v>14299.73</v>
      </c>
      <c r="E71" s="7">
        <v>13889.88</v>
      </c>
      <c r="F71" s="7">
        <v>20434.32</v>
      </c>
      <c r="G71" s="7">
        <v>23156.96</v>
      </c>
      <c r="H71" s="7">
        <v>29073.43</v>
      </c>
      <c r="I71" s="7">
        <v>43644.63</v>
      </c>
      <c r="J71" s="7">
        <v>60490.49</v>
      </c>
      <c r="K71" s="7">
        <v>66073.37</v>
      </c>
      <c r="L71" s="7">
        <v>35940.42</v>
      </c>
      <c r="M71" s="7">
        <v>19506.66</v>
      </c>
      <c r="N71" s="6">
        <f t="shared" si="0"/>
        <v>357164.94999999995</v>
      </c>
    </row>
    <row r="72" spans="1:14" ht="12.75">
      <c r="A72" t="s">
        <v>60</v>
      </c>
      <c r="B72" s="7">
        <v>9140.24</v>
      </c>
      <c r="C72" s="7">
        <v>8156.94</v>
      </c>
      <c r="D72" s="7">
        <v>7520.01</v>
      </c>
      <c r="E72" s="7">
        <v>11650.9</v>
      </c>
      <c r="F72" s="7">
        <v>8551.69</v>
      </c>
      <c r="G72" s="7">
        <v>7105.54</v>
      </c>
      <c r="H72" s="7">
        <v>5222.57</v>
      </c>
      <c r="I72" s="7">
        <v>10030.73</v>
      </c>
      <c r="J72" s="7">
        <v>7389.49</v>
      </c>
      <c r="K72" s="7">
        <v>16990.88</v>
      </c>
      <c r="L72" s="7">
        <v>10259.32</v>
      </c>
      <c r="M72" s="7">
        <v>8318.53</v>
      </c>
      <c r="N72" s="6">
        <f t="shared" si="0"/>
        <v>110336.84000000003</v>
      </c>
    </row>
    <row r="73" spans="1:14" ht="12.75">
      <c r="A73" t="s">
        <v>130</v>
      </c>
      <c r="B73" s="7">
        <v>16368</v>
      </c>
      <c r="C73" s="7">
        <v>20317</v>
      </c>
      <c r="D73" s="7">
        <v>30473</v>
      </c>
      <c r="E73" s="7">
        <v>22840</v>
      </c>
      <c r="F73" s="7">
        <v>22218</v>
      </c>
      <c r="G73" s="7">
        <v>19371</v>
      </c>
      <c r="H73" s="7">
        <v>15686</v>
      </c>
      <c r="I73" s="7">
        <v>12858</v>
      </c>
      <c r="J73" s="7">
        <v>11239</v>
      </c>
      <c r="K73" s="7">
        <v>12814</v>
      </c>
      <c r="L73" s="7">
        <v>18321</v>
      </c>
      <c r="M73" s="7">
        <v>17966</v>
      </c>
      <c r="N73" s="6">
        <f>SUM(B73:M73)</f>
        <v>220471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944893.15</v>
      </c>
      <c r="C75" s="7">
        <v>438646.86</v>
      </c>
      <c r="D75" s="7">
        <v>327767.4</v>
      </c>
      <c r="E75" s="7">
        <v>381083.31</v>
      </c>
      <c r="F75" s="7">
        <v>324930.57</v>
      </c>
      <c r="G75" s="7">
        <v>259911.18</v>
      </c>
      <c r="H75" s="7">
        <v>497979.35</v>
      </c>
      <c r="I75" s="7">
        <v>905544.29</v>
      </c>
      <c r="J75" s="7">
        <v>987470.93</v>
      </c>
      <c r="K75" s="7">
        <v>660182.45</v>
      </c>
      <c r="L75" s="7">
        <v>517396.68</v>
      </c>
      <c r="M75" s="7">
        <v>629940.09</v>
      </c>
      <c r="N75" s="6">
        <f t="shared" si="0"/>
        <v>6875746.26</v>
      </c>
    </row>
    <row r="76" spans="1:14" ht="12.75">
      <c r="A76" t="s">
        <v>125</v>
      </c>
      <c r="B76" s="6">
        <v>5282.93</v>
      </c>
      <c r="C76" s="7">
        <v>5370.79</v>
      </c>
      <c r="D76" s="7">
        <v>3898.99</v>
      </c>
      <c r="E76" s="7">
        <v>4090.48</v>
      </c>
      <c r="F76" s="7">
        <v>4791</v>
      </c>
      <c r="G76" s="7">
        <v>4149.93</v>
      </c>
      <c r="H76" s="7">
        <v>3045.8</v>
      </c>
      <c r="I76" s="7">
        <v>2734.08</v>
      </c>
      <c r="J76" s="7">
        <v>3208.48</v>
      </c>
      <c r="K76" s="7">
        <v>4369.03</v>
      </c>
      <c r="L76" s="7">
        <v>4848.71</v>
      </c>
      <c r="M76" s="7">
        <v>4504.44</v>
      </c>
      <c r="N76" s="6">
        <f>SUM(B76:M76)</f>
        <v>50294.66</v>
      </c>
    </row>
    <row r="77" spans="1:14" ht="12.75">
      <c r="A77" t="s">
        <v>65</v>
      </c>
      <c r="B77" s="7">
        <v>1949589.26</v>
      </c>
      <c r="C77" s="7">
        <v>870330.89</v>
      </c>
      <c r="D77" s="7">
        <v>863959.41</v>
      </c>
      <c r="E77" s="7">
        <v>475663.4</v>
      </c>
      <c r="F77" s="7">
        <v>277153.71</v>
      </c>
      <c r="G77" s="7">
        <v>345643.29</v>
      </c>
      <c r="H77" s="7">
        <v>294736.65</v>
      </c>
      <c r="I77" s="7">
        <v>360948.88</v>
      </c>
      <c r="J77" s="7">
        <v>1112555.34</v>
      </c>
      <c r="K77" s="7">
        <v>1118335.22</v>
      </c>
      <c r="L77" s="7">
        <v>1287529.8</v>
      </c>
      <c r="M77" s="7">
        <v>2898641.39</v>
      </c>
      <c r="N77" s="6">
        <f>SUM(B77:M77)</f>
        <v>11855087.24</v>
      </c>
    </row>
    <row r="78" spans="1:14" ht="12.75">
      <c r="A78" t="s">
        <v>66</v>
      </c>
      <c r="B78" s="7">
        <v>7664.13</v>
      </c>
      <c r="C78" s="7">
        <v>8066.11</v>
      </c>
      <c r="D78" s="7">
        <v>6959.99</v>
      </c>
      <c r="E78" s="7">
        <v>6887.53</v>
      </c>
      <c r="F78" s="7">
        <v>7902.66</v>
      </c>
      <c r="G78" s="7">
        <v>6372.18</v>
      </c>
      <c r="H78" s="7">
        <v>5569.27</v>
      </c>
      <c r="I78" s="7">
        <v>5651.91</v>
      </c>
      <c r="J78" s="7">
        <v>4604.74</v>
      </c>
      <c r="K78" s="7">
        <v>6431.55</v>
      </c>
      <c r="L78" s="7">
        <v>5618.4</v>
      </c>
      <c r="M78" s="7">
        <v>5358.82</v>
      </c>
      <c r="N78" s="6">
        <f>SUM(B78:M78)</f>
        <v>77087.28999999998</v>
      </c>
    </row>
    <row r="79" spans="1:14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t="s">
        <v>68</v>
      </c>
      <c r="B80" s="6">
        <f aca="true" t="shared" si="1" ref="B80:M80">SUM(B12:B78)</f>
        <v>42575569.51541666</v>
      </c>
      <c r="C80" s="6">
        <f t="shared" si="1"/>
        <v>36282780.519999996</v>
      </c>
      <c r="D80" s="6">
        <f t="shared" si="1"/>
        <v>31174030.31666666</v>
      </c>
      <c r="E80" s="6">
        <f t="shared" si="1"/>
        <v>32329727.123333335</v>
      </c>
      <c r="F80" s="6">
        <f t="shared" si="1"/>
        <v>33287770.22</v>
      </c>
      <c r="G80" s="6">
        <f t="shared" si="1"/>
        <v>36474632.39333333</v>
      </c>
      <c r="H80" s="6">
        <f t="shared" si="1"/>
        <v>37895797.59333334</v>
      </c>
      <c r="I80" s="6">
        <f>SUM(I12:I78)</f>
        <v>45009445.81333335</v>
      </c>
      <c r="J80" s="6">
        <f t="shared" si="1"/>
        <v>60491323.92999999</v>
      </c>
      <c r="K80" s="6">
        <f t="shared" si="1"/>
        <v>60309773.59333334</v>
      </c>
      <c r="L80" s="6">
        <f t="shared" si="1"/>
        <v>50832395.67666666</v>
      </c>
      <c r="M80" s="6">
        <f t="shared" si="1"/>
        <v>49182138.953333326</v>
      </c>
      <c r="N80" s="6">
        <f>SUM(B80:M80)</f>
        <v>515845385.64875007</v>
      </c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" right="0" top="0.25" bottom="0.25" header="0" footer="0"/>
  <pageSetup fitToHeight="10" horizontalDpi="600" verticalDpi="600" orientation="landscape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5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2" ht="12.75">
      <c r="N2"/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7">
        <f>4903390.05*0.625</f>
        <v>3064618.78125</v>
      </c>
      <c r="C24" s="7">
        <f>4317203.84*0.625</f>
        <v>2698252.4</v>
      </c>
      <c r="D24" s="7">
        <v>2558731.66</v>
      </c>
      <c r="E24" s="7">
        <v>2986170.67</v>
      </c>
      <c r="F24" s="7">
        <v>3609558.02</v>
      </c>
      <c r="G24" s="7">
        <v>4595540.16</v>
      </c>
      <c r="H24" s="7">
        <v>4453783.97</v>
      </c>
      <c r="I24" s="7">
        <v>5654360.75</v>
      </c>
      <c r="J24" s="7">
        <v>6177980.58</v>
      </c>
      <c r="K24" s="7">
        <v>5123296.09</v>
      </c>
      <c r="L24" s="7">
        <v>4034357.325</v>
      </c>
      <c r="M24" s="7">
        <v>3236506.26</v>
      </c>
      <c r="N24" s="6">
        <f>SUM(B24:M24)</f>
        <v>48193156.66625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f>1321437.67/3</f>
        <v>440479.2233333333</v>
      </c>
      <c r="C27" s="7">
        <f>1100135.64/3</f>
        <v>366711.87999999995</v>
      </c>
      <c r="D27" s="7">
        <f>978841.12/3</f>
        <v>326280.37333333335</v>
      </c>
      <c r="E27" s="7">
        <f>1269269.69/3</f>
        <v>423089.89666666667</v>
      </c>
      <c r="F27" s="7">
        <f>1041072/3</f>
        <v>347024</v>
      </c>
      <c r="G27" s="7">
        <f>1013340.59/3</f>
        <v>337780.19666666666</v>
      </c>
      <c r="H27" s="7">
        <f>1127058.32/3</f>
        <v>375686.1066666667</v>
      </c>
      <c r="I27" s="7">
        <f>1223684.09/3</f>
        <v>407894.6966666667</v>
      </c>
      <c r="J27" s="7">
        <f>1425504.42/3</f>
        <v>475168.13999999996</v>
      </c>
      <c r="K27" s="7">
        <f>1289699.27/3</f>
        <v>429899.75666666665</v>
      </c>
      <c r="L27" s="7">
        <f>1325757.43/3</f>
        <v>441919.1433333333</v>
      </c>
      <c r="M27" s="7">
        <f>1226172.47/3</f>
        <v>408724.1566666667</v>
      </c>
      <c r="N27" s="6">
        <f>SUM(B27:M27)</f>
        <v>4780657.57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s="26" t="s">
        <v>43</v>
      </c>
      <c r="B55" s="7">
        <v>381426.55</v>
      </c>
      <c r="C55" s="7">
        <v>402506.99</v>
      </c>
      <c r="D55" s="7">
        <v>302723.82</v>
      </c>
      <c r="E55" s="7">
        <v>231596.85</v>
      </c>
      <c r="F55" s="7">
        <v>299446.66</v>
      </c>
      <c r="G55" s="7">
        <v>336296.45</v>
      </c>
      <c r="H55" s="7">
        <v>431149.83</v>
      </c>
      <c r="I55" s="7">
        <v>470779.34</v>
      </c>
      <c r="J55" s="7">
        <v>566481.18</v>
      </c>
      <c r="K55" s="7">
        <v>758086.98</v>
      </c>
      <c r="L55" s="7">
        <v>617007.5</v>
      </c>
      <c r="M55" s="7">
        <v>504491.26</v>
      </c>
      <c r="N55" s="6">
        <f t="shared" si="0"/>
        <v>5301993.41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944893.14</v>
      </c>
      <c r="C75" s="7">
        <v>438646.86</v>
      </c>
      <c r="D75" s="7">
        <v>327767.39</v>
      </c>
      <c r="E75" s="7">
        <v>381083.31</v>
      </c>
      <c r="F75" s="7">
        <v>324930.57</v>
      </c>
      <c r="G75" s="7">
        <v>259911.17</v>
      </c>
      <c r="H75" s="7">
        <v>497979.36</v>
      </c>
      <c r="I75" s="7">
        <v>905544.28</v>
      </c>
      <c r="J75" s="7">
        <v>987470.93</v>
      </c>
      <c r="K75" s="7">
        <v>660182.45</v>
      </c>
      <c r="L75" s="7">
        <v>517396.69</v>
      </c>
      <c r="M75" s="7">
        <v>629940.1</v>
      </c>
      <c r="N75" s="6">
        <f t="shared" si="0"/>
        <v>6875746.25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4831417.694583333</v>
      </c>
      <c r="C80" s="6">
        <f t="shared" si="1"/>
        <v>3906118.1299999994</v>
      </c>
      <c r="D80" s="6">
        <f t="shared" si="1"/>
        <v>3515503.2433333336</v>
      </c>
      <c r="E80" s="6">
        <f t="shared" si="1"/>
        <v>4021940.7266666666</v>
      </c>
      <c r="F80" s="6">
        <f t="shared" si="1"/>
        <v>4580959.25</v>
      </c>
      <c r="G80" s="6">
        <f t="shared" si="1"/>
        <v>5529527.976666667</v>
      </c>
      <c r="H80" s="6">
        <f t="shared" si="1"/>
        <v>5758599.266666667</v>
      </c>
      <c r="I80" s="6">
        <f t="shared" si="1"/>
        <v>7438579.066666666</v>
      </c>
      <c r="J80" s="6">
        <f t="shared" si="1"/>
        <v>8207100.829999999</v>
      </c>
      <c r="K80" s="6">
        <f t="shared" si="1"/>
        <v>6971465.276666666</v>
      </c>
      <c r="L80" s="6">
        <f t="shared" si="1"/>
        <v>5610680.658333334</v>
      </c>
      <c r="M80" s="6">
        <f t="shared" si="1"/>
        <v>4779661.776666666</v>
      </c>
      <c r="N80" s="6">
        <f>SUM(B80:M80)</f>
        <v>65151553.896249995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56">
      <selection activeCell="B86" sqref="B86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12.75">
      <c r="N8" s="6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99763.95</v>
      </c>
      <c r="C12" s="14">
        <v>103768.27</v>
      </c>
      <c r="D12" s="14">
        <v>101088.37</v>
      </c>
      <c r="E12" s="14">
        <v>98125.68</v>
      </c>
      <c r="F12" s="17">
        <v>102368.53</v>
      </c>
      <c r="G12" s="14">
        <v>97297.91</v>
      </c>
      <c r="H12" s="20">
        <v>101747.25000000001</v>
      </c>
      <c r="I12" s="22">
        <v>94541.20999999999</v>
      </c>
      <c r="J12" s="14">
        <v>96095.4</v>
      </c>
      <c r="K12" s="14">
        <v>110938.04999999999</v>
      </c>
      <c r="L12" s="24">
        <v>106182</v>
      </c>
      <c r="M12" s="24">
        <v>103871.54000000001</v>
      </c>
      <c r="N12" s="6">
        <f>SUM(B12:M12)</f>
        <v>1215788.16</v>
      </c>
    </row>
    <row r="13" spans="1:14" ht="12.75">
      <c r="A13" t="s">
        <v>91</v>
      </c>
      <c r="B13" s="13">
        <v>16486.49</v>
      </c>
      <c r="C13" s="14">
        <v>12273.81</v>
      </c>
      <c r="D13" s="14">
        <v>16721.97</v>
      </c>
      <c r="E13" s="14">
        <v>15920.68</v>
      </c>
      <c r="F13" s="17">
        <v>15447.43</v>
      </c>
      <c r="G13" s="14">
        <v>15878.579999999998</v>
      </c>
      <c r="H13" s="20">
        <v>21375.22</v>
      </c>
      <c r="I13" s="22">
        <v>14854.080000000002</v>
      </c>
      <c r="J13" s="14">
        <v>13625.65</v>
      </c>
      <c r="K13" s="14">
        <v>16528.399999999998</v>
      </c>
      <c r="L13" s="24">
        <v>15389.02</v>
      </c>
      <c r="M13" s="24">
        <v>20399.82</v>
      </c>
      <c r="N13" s="6">
        <f aca="true" t="shared" si="0" ref="N13:N76">SUM(B13:M13)</f>
        <v>194901.15</v>
      </c>
    </row>
    <row r="14" spans="1:14" ht="12.75">
      <c r="A14" s="27" t="s">
        <v>92</v>
      </c>
      <c r="B14" s="13">
        <v>97698.6</v>
      </c>
      <c r="C14" s="14">
        <v>99495.63</v>
      </c>
      <c r="D14" s="14">
        <v>86779.34</v>
      </c>
      <c r="E14" s="14">
        <v>84647.63</v>
      </c>
      <c r="F14" s="17">
        <v>79955.31</v>
      </c>
      <c r="G14" s="14">
        <v>70967.7</v>
      </c>
      <c r="H14" s="20">
        <v>76064.67</v>
      </c>
      <c r="I14" s="22">
        <v>70979.66</v>
      </c>
      <c r="J14" s="14">
        <v>75781.68</v>
      </c>
      <c r="K14" s="14">
        <v>97423.38</v>
      </c>
      <c r="L14" s="24">
        <v>90675.57</v>
      </c>
      <c r="M14" s="24">
        <v>91008.97</v>
      </c>
      <c r="N14" s="6">
        <f t="shared" si="0"/>
        <v>1021478.1399999999</v>
      </c>
    </row>
    <row r="15" spans="1:14" ht="12.75">
      <c r="A15" t="s">
        <v>5</v>
      </c>
      <c r="B15" s="13">
        <v>1829.39</v>
      </c>
      <c r="C15" s="14">
        <v>1552.72</v>
      </c>
      <c r="D15" s="14">
        <v>1638.11</v>
      </c>
      <c r="E15" s="14">
        <v>1841.8</v>
      </c>
      <c r="F15" s="17">
        <v>1566.94</v>
      </c>
      <c r="G15" s="14">
        <v>1478.03</v>
      </c>
      <c r="H15" s="20">
        <v>1679.12</v>
      </c>
      <c r="I15" s="22">
        <v>1690.9099999999999</v>
      </c>
      <c r="J15" s="14">
        <v>2321.67</v>
      </c>
      <c r="K15" s="14">
        <v>4298.3099999999995</v>
      </c>
      <c r="L15" s="24">
        <v>3977.36</v>
      </c>
      <c r="M15" s="24">
        <v>4497.05</v>
      </c>
      <c r="N15" s="6">
        <f t="shared" si="0"/>
        <v>28371.41</v>
      </c>
    </row>
    <row r="16" spans="1:14" ht="12.75">
      <c r="A16" t="s">
        <v>93</v>
      </c>
      <c r="B16" s="13">
        <v>32175.57</v>
      </c>
      <c r="C16" s="14">
        <v>27309.44</v>
      </c>
      <c r="D16" s="14">
        <v>28811.19</v>
      </c>
      <c r="E16" s="14">
        <v>32393.78</v>
      </c>
      <c r="F16" s="17">
        <v>27559.64</v>
      </c>
      <c r="G16" s="14">
        <v>25995.71</v>
      </c>
      <c r="H16" s="20">
        <v>29532.54</v>
      </c>
      <c r="I16" s="22">
        <v>24431.52</v>
      </c>
      <c r="J16" s="14">
        <v>30628.350000000002</v>
      </c>
      <c r="K16" s="14">
        <v>42405.73</v>
      </c>
      <c r="L16" s="24">
        <v>39239.39</v>
      </c>
      <c r="M16" s="24">
        <v>44366.51</v>
      </c>
      <c r="N16" s="6">
        <f t="shared" si="0"/>
        <v>384849.37</v>
      </c>
    </row>
    <row r="17" spans="1:14" ht="12.75">
      <c r="A17" t="s">
        <v>94</v>
      </c>
      <c r="B17" s="13">
        <v>732882.65</v>
      </c>
      <c r="C17" s="14">
        <v>703767.55</v>
      </c>
      <c r="D17" s="14">
        <v>723040.73</v>
      </c>
      <c r="E17" s="14">
        <v>709825.11</v>
      </c>
      <c r="F17" s="17">
        <v>724178.17</v>
      </c>
      <c r="G17" s="14">
        <v>706551.4699999999</v>
      </c>
      <c r="H17" s="20">
        <v>731077.5399999999</v>
      </c>
      <c r="I17" s="22">
        <v>719380.17</v>
      </c>
      <c r="J17" s="14">
        <v>687549.5399999999</v>
      </c>
      <c r="K17" s="14">
        <v>767179.2699999999</v>
      </c>
      <c r="L17" s="24">
        <v>722847.4600000001</v>
      </c>
      <c r="M17" s="24">
        <v>723165.41</v>
      </c>
      <c r="N17" s="6">
        <f t="shared" si="0"/>
        <v>8651445.069999998</v>
      </c>
    </row>
    <row r="18" spans="1:14" ht="12.75">
      <c r="A18" t="s">
        <v>8</v>
      </c>
      <c r="B18" s="13">
        <v>2446.07</v>
      </c>
      <c r="C18" s="14">
        <v>2076.14</v>
      </c>
      <c r="D18" s="14">
        <v>2190.31</v>
      </c>
      <c r="E18" s="14">
        <v>2462.66</v>
      </c>
      <c r="F18" s="17">
        <v>2095.15</v>
      </c>
      <c r="G18" s="14">
        <v>1976.2600000000002</v>
      </c>
      <c r="H18" s="20">
        <v>2245.14</v>
      </c>
      <c r="I18" s="22">
        <v>1597.18</v>
      </c>
      <c r="J18" s="14">
        <v>1828.28</v>
      </c>
      <c r="K18" s="14">
        <v>1596.99</v>
      </c>
      <c r="L18" s="24">
        <v>1477.74</v>
      </c>
      <c r="M18" s="24">
        <v>1670.82</v>
      </c>
      <c r="N18" s="6">
        <f t="shared" si="0"/>
        <v>23662.74</v>
      </c>
    </row>
    <row r="19" spans="1:14" ht="12.75">
      <c r="A19" t="s">
        <v>95</v>
      </c>
      <c r="B19" s="13">
        <v>71210.02</v>
      </c>
      <c r="C19" s="14">
        <v>70478.44</v>
      </c>
      <c r="D19" s="14">
        <v>70744.98</v>
      </c>
      <c r="E19" s="14">
        <v>69669.73</v>
      </c>
      <c r="F19" s="17">
        <v>72234.01</v>
      </c>
      <c r="G19" s="14">
        <v>73225.90999999999</v>
      </c>
      <c r="H19" s="20">
        <v>76641.90999999999</v>
      </c>
      <c r="I19" s="22">
        <v>72814.05</v>
      </c>
      <c r="J19" s="14">
        <v>76268.26</v>
      </c>
      <c r="K19" s="14">
        <v>86643.86</v>
      </c>
      <c r="L19" s="24">
        <v>78843.80000000002</v>
      </c>
      <c r="M19" s="24">
        <v>74620.23999999999</v>
      </c>
      <c r="N19" s="6">
        <f t="shared" si="0"/>
        <v>893395.21</v>
      </c>
    </row>
    <row r="20" spans="1:14" ht="12.75">
      <c r="A20" t="s">
        <v>96</v>
      </c>
      <c r="B20" s="13">
        <v>45250.19</v>
      </c>
      <c r="C20" s="14">
        <v>46362.53</v>
      </c>
      <c r="D20" s="14">
        <v>46508.16</v>
      </c>
      <c r="E20" s="14">
        <v>44733.94</v>
      </c>
      <c r="F20" s="17">
        <v>44916.06</v>
      </c>
      <c r="G20" s="14">
        <v>44205.7</v>
      </c>
      <c r="H20" s="20">
        <v>46259.219999999994</v>
      </c>
      <c r="I20" s="22">
        <v>43971.05</v>
      </c>
      <c r="J20" s="14">
        <v>45585.57000000001</v>
      </c>
      <c r="K20" s="14">
        <v>52182.35</v>
      </c>
      <c r="L20" s="24">
        <v>50828.43</v>
      </c>
      <c r="M20" s="24">
        <v>49988.49</v>
      </c>
      <c r="N20" s="6">
        <f t="shared" si="0"/>
        <v>560791.69</v>
      </c>
    </row>
    <row r="21" spans="1:14" ht="12.75">
      <c r="A21" t="s">
        <v>97</v>
      </c>
      <c r="B21" s="13">
        <v>70627.88</v>
      </c>
      <c r="C21" s="14">
        <v>70117.11</v>
      </c>
      <c r="D21" s="14">
        <v>72304.48</v>
      </c>
      <c r="E21" s="14">
        <v>69263.41</v>
      </c>
      <c r="F21" s="17">
        <v>69486.1</v>
      </c>
      <c r="G21" s="14">
        <v>63585.25</v>
      </c>
      <c r="H21" s="20">
        <v>68782.04000000001</v>
      </c>
      <c r="I21" s="22">
        <v>63824.18</v>
      </c>
      <c r="J21" s="14">
        <v>64357.21</v>
      </c>
      <c r="K21" s="14">
        <v>75211.74</v>
      </c>
      <c r="L21" s="24">
        <v>72414.74</v>
      </c>
      <c r="M21" s="24">
        <v>74347.18999999999</v>
      </c>
      <c r="N21" s="6">
        <f t="shared" si="0"/>
        <v>834321.33</v>
      </c>
    </row>
    <row r="22" spans="1:14" ht="12.75">
      <c r="A22" t="s">
        <v>98</v>
      </c>
      <c r="B22" s="13">
        <v>106952.03</v>
      </c>
      <c r="C22" s="14">
        <v>102290.55</v>
      </c>
      <c r="D22" s="14">
        <v>103138.79</v>
      </c>
      <c r="E22" s="14">
        <v>103304.59</v>
      </c>
      <c r="F22" s="17">
        <v>111322.3</v>
      </c>
      <c r="G22" s="14">
        <v>114025.70999999999</v>
      </c>
      <c r="H22" s="20">
        <v>117585.20999999999</v>
      </c>
      <c r="I22" s="22">
        <v>123156.68</v>
      </c>
      <c r="J22" s="14">
        <v>128822.72</v>
      </c>
      <c r="K22" s="14">
        <v>146732.41</v>
      </c>
      <c r="L22" s="24">
        <v>131105.46000000002</v>
      </c>
      <c r="M22" s="24">
        <v>116995.52999999998</v>
      </c>
      <c r="N22" s="6">
        <f t="shared" si="0"/>
        <v>1405431.9799999997</v>
      </c>
    </row>
    <row r="23" spans="1:14" ht="12.75">
      <c r="A23" t="s">
        <v>12</v>
      </c>
      <c r="B23" s="13">
        <v>55923.69</v>
      </c>
      <c r="C23" s="14">
        <v>51640.04</v>
      </c>
      <c r="D23" s="14">
        <v>53801.58</v>
      </c>
      <c r="E23" s="14">
        <v>51999.55</v>
      </c>
      <c r="F23" s="17">
        <v>50262.62</v>
      </c>
      <c r="G23" s="14">
        <v>51310.31</v>
      </c>
      <c r="H23" s="20">
        <v>58964.56</v>
      </c>
      <c r="I23" s="22">
        <v>45093.42</v>
      </c>
      <c r="J23" s="14">
        <v>46272.79</v>
      </c>
      <c r="K23" s="14">
        <v>49841.59</v>
      </c>
      <c r="L23" s="24">
        <v>46556.149999999994</v>
      </c>
      <c r="M23" s="24">
        <v>47952.99999999999</v>
      </c>
      <c r="N23" s="6">
        <f t="shared" si="0"/>
        <v>609619.2999999999</v>
      </c>
    </row>
    <row r="24" spans="1:14" ht="12.75">
      <c r="A24" t="s">
        <v>129</v>
      </c>
      <c r="B24" s="13">
        <v>985975.01</v>
      </c>
      <c r="C24" s="14">
        <v>927504.88</v>
      </c>
      <c r="D24" s="14">
        <v>962127.26</v>
      </c>
      <c r="E24" s="14">
        <v>961965.93</v>
      </c>
      <c r="F24" s="17">
        <v>975495.02</v>
      </c>
      <c r="G24" s="14">
        <v>937114.5599999999</v>
      </c>
      <c r="H24" s="20">
        <v>972132.7400000001</v>
      </c>
      <c r="I24" s="22">
        <v>861730.2999999999</v>
      </c>
      <c r="J24" s="14">
        <v>867423.4199999999</v>
      </c>
      <c r="K24" s="14">
        <v>982007.8200000001</v>
      </c>
      <c r="L24" s="24">
        <v>943086.03</v>
      </c>
      <c r="M24" s="24">
        <v>950527.03</v>
      </c>
      <c r="N24" s="6">
        <f t="shared" si="0"/>
        <v>11327090</v>
      </c>
    </row>
    <row r="25" spans="1:14" ht="12.75">
      <c r="A25" t="s">
        <v>13</v>
      </c>
      <c r="B25" s="13">
        <v>11471.57</v>
      </c>
      <c r="C25" s="14">
        <v>10586.79</v>
      </c>
      <c r="D25" s="14">
        <v>10741.42</v>
      </c>
      <c r="E25" s="14">
        <v>11008.26</v>
      </c>
      <c r="F25" s="17">
        <v>11070.8</v>
      </c>
      <c r="G25" s="14">
        <v>10644.810000000001</v>
      </c>
      <c r="H25" s="20">
        <v>11499.32</v>
      </c>
      <c r="I25" s="22">
        <v>10617.800000000001</v>
      </c>
      <c r="J25" s="14">
        <v>11205.039999999999</v>
      </c>
      <c r="K25" s="14">
        <v>13149.559999999998</v>
      </c>
      <c r="L25" s="24">
        <v>12215.97</v>
      </c>
      <c r="M25" s="24">
        <v>11805.14</v>
      </c>
      <c r="N25" s="6">
        <f t="shared" si="0"/>
        <v>136016.47999999998</v>
      </c>
    </row>
    <row r="26" spans="1:14" ht="12.75">
      <c r="A26" t="s">
        <v>14</v>
      </c>
      <c r="B26" s="13">
        <v>1876.33</v>
      </c>
      <c r="C26" s="14">
        <v>1592.54</v>
      </c>
      <c r="D26" s="14">
        <v>1680.13</v>
      </c>
      <c r="E26" s="14">
        <v>1889.06</v>
      </c>
      <c r="F26" s="17">
        <v>1607.14</v>
      </c>
      <c r="G26" s="14">
        <v>1515.94</v>
      </c>
      <c r="H26" s="20">
        <v>1722.19</v>
      </c>
      <c r="I26" s="22">
        <v>1815.6399999999999</v>
      </c>
      <c r="J26" s="14">
        <v>2537.6</v>
      </c>
      <c r="K26" s="14">
        <v>4917.21</v>
      </c>
      <c r="L26" s="24">
        <v>4550.0599999999995</v>
      </c>
      <c r="M26" s="24">
        <v>5144.58</v>
      </c>
      <c r="N26" s="6">
        <f t="shared" si="0"/>
        <v>30848.42</v>
      </c>
    </row>
    <row r="27" spans="1:14" ht="12.75">
      <c r="A27" t="s">
        <v>99</v>
      </c>
      <c r="B27" s="13">
        <v>104319.76</v>
      </c>
      <c r="C27" s="14">
        <v>88542.75</v>
      </c>
      <c r="D27" s="14">
        <v>93411.71</v>
      </c>
      <c r="E27" s="14">
        <v>105027.23</v>
      </c>
      <c r="F27" s="17">
        <v>89353.95</v>
      </c>
      <c r="G27" s="14">
        <v>84283.38</v>
      </c>
      <c r="H27" s="20">
        <v>95750.49</v>
      </c>
      <c r="I27" s="22">
        <v>71840.33</v>
      </c>
      <c r="J27" s="14">
        <v>85131.65000000001</v>
      </c>
      <c r="K27" s="14">
        <v>91394.03</v>
      </c>
      <c r="L27" s="24">
        <v>84569.85</v>
      </c>
      <c r="M27" s="24">
        <v>95619.97</v>
      </c>
      <c r="N27" s="6">
        <f t="shared" si="0"/>
        <v>1089245.1</v>
      </c>
    </row>
    <row r="28" spans="1:14" ht="12.75">
      <c r="A28" t="s">
        <v>100</v>
      </c>
      <c r="B28" s="13">
        <v>144755.98</v>
      </c>
      <c r="C28" s="14">
        <v>143740.4</v>
      </c>
      <c r="D28" s="14">
        <v>139532.28</v>
      </c>
      <c r="E28" s="14">
        <v>139138.57</v>
      </c>
      <c r="F28" s="17">
        <v>133877.35</v>
      </c>
      <c r="G28" s="14">
        <v>125608.09</v>
      </c>
      <c r="H28" s="20">
        <v>133368.87</v>
      </c>
      <c r="I28" s="22">
        <v>119610.51</v>
      </c>
      <c r="J28" s="14">
        <v>116738.93000000001</v>
      </c>
      <c r="K28" s="14">
        <v>138911.44</v>
      </c>
      <c r="L28" s="24">
        <v>129832.65999999999</v>
      </c>
      <c r="M28" s="24">
        <v>131273.97</v>
      </c>
      <c r="N28" s="6">
        <f t="shared" si="0"/>
        <v>1596389.0499999996</v>
      </c>
    </row>
    <row r="29" spans="1:14" ht="12.75">
      <c r="A29" t="s">
        <v>17</v>
      </c>
      <c r="B29" s="13">
        <v>33500.02</v>
      </c>
      <c r="C29" s="14">
        <v>34259.57</v>
      </c>
      <c r="D29" s="14">
        <v>32896.93</v>
      </c>
      <c r="E29" s="14">
        <v>30899.84</v>
      </c>
      <c r="F29" s="17">
        <v>33439.41</v>
      </c>
      <c r="G29" s="14">
        <v>31576.27</v>
      </c>
      <c r="H29" s="20">
        <v>32874.85</v>
      </c>
      <c r="I29" s="22">
        <v>29349.92</v>
      </c>
      <c r="J29" s="14">
        <v>29775.71</v>
      </c>
      <c r="K29" s="14">
        <v>35805.189999999995</v>
      </c>
      <c r="L29" s="24">
        <v>33595.14</v>
      </c>
      <c r="M29" s="24">
        <v>31713.34</v>
      </c>
      <c r="N29" s="6">
        <f t="shared" si="0"/>
        <v>389686.19000000006</v>
      </c>
    </row>
    <row r="30" spans="1:14" ht="12.75">
      <c r="A30" t="s">
        <v>18</v>
      </c>
      <c r="B30" s="13">
        <v>1221.97</v>
      </c>
      <c r="C30" s="14">
        <v>1037.17</v>
      </c>
      <c r="D30" s="14">
        <v>1094.2</v>
      </c>
      <c r="E30" s="14">
        <v>1230.27</v>
      </c>
      <c r="F30" s="17">
        <v>1046.66</v>
      </c>
      <c r="G30" s="14">
        <v>987.2600000000001</v>
      </c>
      <c r="H30" s="20">
        <v>1121.5900000000001</v>
      </c>
      <c r="I30" s="22">
        <v>865.72</v>
      </c>
      <c r="J30" s="14">
        <v>1043.75</v>
      </c>
      <c r="K30" s="14">
        <v>1221.9499999999998</v>
      </c>
      <c r="L30" s="24">
        <v>1130.69</v>
      </c>
      <c r="M30" s="24">
        <v>1278.4499999999998</v>
      </c>
      <c r="N30" s="6">
        <f t="shared" si="0"/>
        <v>13279.68</v>
      </c>
    </row>
    <row r="31" spans="1:14" ht="12.75">
      <c r="A31" t="s">
        <v>19</v>
      </c>
      <c r="B31" s="13">
        <v>3422.3</v>
      </c>
      <c r="C31" s="14">
        <v>2904.71</v>
      </c>
      <c r="D31" s="14">
        <v>3064.44</v>
      </c>
      <c r="E31" s="14">
        <v>3445.51</v>
      </c>
      <c r="F31" s="17">
        <v>2931.33</v>
      </c>
      <c r="G31" s="14">
        <v>2764.98</v>
      </c>
      <c r="H31" s="20">
        <v>3141.1800000000003</v>
      </c>
      <c r="I31" s="22">
        <v>193327.44</v>
      </c>
      <c r="J31" s="14">
        <v>4169.45</v>
      </c>
      <c r="K31" s="14">
        <v>7475.820000000001</v>
      </c>
      <c r="L31" s="24">
        <v>6917.63</v>
      </c>
      <c r="M31" s="24">
        <v>7821.51</v>
      </c>
      <c r="N31" s="6">
        <f t="shared" si="0"/>
        <v>241386.30000000005</v>
      </c>
    </row>
    <row r="32" spans="1:14" ht="12.75">
      <c r="A32" t="s">
        <v>20</v>
      </c>
      <c r="B32" s="13">
        <v>7440.13</v>
      </c>
      <c r="C32" s="14">
        <v>6813.43</v>
      </c>
      <c r="D32" s="14">
        <v>7150.93</v>
      </c>
      <c r="E32" s="14">
        <v>6812.44</v>
      </c>
      <c r="F32" s="17">
        <v>6580.32</v>
      </c>
      <c r="G32" s="14">
        <v>6465.16</v>
      </c>
      <c r="H32" s="20">
        <v>6738.26</v>
      </c>
      <c r="I32" s="22">
        <v>6181.42</v>
      </c>
      <c r="J32" s="14">
        <v>6084.39</v>
      </c>
      <c r="K32" s="14">
        <v>5943.049999999999</v>
      </c>
      <c r="L32" s="24">
        <v>5844.389999999999</v>
      </c>
      <c r="M32" s="24">
        <v>6127.07</v>
      </c>
      <c r="N32" s="6">
        <f t="shared" si="0"/>
        <v>78180.98999999999</v>
      </c>
    </row>
    <row r="33" spans="1:14" ht="12.75">
      <c r="A33" t="s">
        <v>21</v>
      </c>
      <c r="B33" s="13">
        <v>3894.83</v>
      </c>
      <c r="C33" s="14">
        <v>3737.62</v>
      </c>
      <c r="D33" s="14">
        <v>3671.88</v>
      </c>
      <c r="E33" s="14">
        <v>3925.09</v>
      </c>
      <c r="F33" s="17">
        <v>3735.13</v>
      </c>
      <c r="G33" s="14">
        <v>3924.44</v>
      </c>
      <c r="H33" s="20">
        <v>4074.2300000000005</v>
      </c>
      <c r="I33" s="22">
        <v>4137.45</v>
      </c>
      <c r="J33" s="14">
        <v>4805.719999999999</v>
      </c>
      <c r="K33" s="14">
        <v>5925.369999999999</v>
      </c>
      <c r="L33" s="24">
        <v>5441.4400000000005</v>
      </c>
      <c r="M33" s="24">
        <v>5336.669999999999</v>
      </c>
      <c r="N33" s="6">
        <f t="shared" si="0"/>
        <v>52609.869999999995</v>
      </c>
    </row>
    <row r="34" spans="1:14" ht="12.75">
      <c r="A34" t="s">
        <v>101</v>
      </c>
      <c r="B34" s="13">
        <v>6334.53</v>
      </c>
      <c r="C34" s="14">
        <v>6628.74</v>
      </c>
      <c r="D34" s="14">
        <v>5792.68</v>
      </c>
      <c r="E34" s="14">
        <v>5190.32</v>
      </c>
      <c r="F34" s="17">
        <v>5387.28</v>
      </c>
      <c r="G34" s="14">
        <v>4225.55</v>
      </c>
      <c r="H34" s="20">
        <v>4661.35</v>
      </c>
      <c r="I34" s="22">
        <v>4473.349999999999</v>
      </c>
      <c r="J34" s="14">
        <v>5232.14</v>
      </c>
      <c r="K34" s="14">
        <v>7026.0599999999995</v>
      </c>
      <c r="L34" s="24">
        <v>7505.23</v>
      </c>
      <c r="M34" s="24">
        <v>7487.4800000000005</v>
      </c>
      <c r="N34" s="6">
        <f t="shared" si="0"/>
        <v>69944.70999999999</v>
      </c>
    </row>
    <row r="35" spans="1:14" ht="12.75">
      <c r="A35" t="s">
        <v>23</v>
      </c>
      <c r="B35" s="13">
        <v>8216.46</v>
      </c>
      <c r="C35" s="14">
        <v>6973.83</v>
      </c>
      <c r="D35" s="14">
        <v>7357.32</v>
      </c>
      <c r="E35" s="14">
        <v>8272.19</v>
      </c>
      <c r="F35" s="17">
        <v>7037.74</v>
      </c>
      <c r="G35" s="14">
        <v>6638.36</v>
      </c>
      <c r="H35" s="20">
        <v>7541.52</v>
      </c>
      <c r="I35" s="22">
        <v>5077.2</v>
      </c>
      <c r="J35" s="14">
        <v>5588.01</v>
      </c>
      <c r="K35" s="14">
        <v>3564.7799999999997</v>
      </c>
      <c r="L35" s="24">
        <v>3298.6</v>
      </c>
      <c r="M35" s="24">
        <v>3729.6100000000006</v>
      </c>
      <c r="N35" s="6">
        <f t="shared" si="0"/>
        <v>73295.62000000001</v>
      </c>
    </row>
    <row r="36" spans="1:14" ht="12.75">
      <c r="A36" t="s">
        <v>24</v>
      </c>
      <c r="B36" s="13">
        <v>12211.53</v>
      </c>
      <c r="C36" s="14">
        <v>11094.74</v>
      </c>
      <c r="D36" s="14">
        <v>11544.29</v>
      </c>
      <c r="E36" s="14">
        <v>11917.59</v>
      </c>
      <c r="F36" s="17">
        <v>12124.63</v>
      </c>
      <c r="G36" s="14">
        <v>11708.09</v>
      </c>
      <c r="H36" s="20">
        <v>12609.4</v>
      </c>
      <c r="I36" s="22">
        <v>11562.61</v>
      </c>
      <c r="J36" s="14">
        <v>12334.66</v>
      </c>
      <c r="K36" s="14">
        <v>13050.649999999998</v>
      </c>
      <c r="L36" s="24">
        <v>12515.66</v>
      </c>
      <c r="M36" s="24">
        <v>12345.92</v>
      </c>
      <c r="N36" s="6">
        <f t="shared" si="0"/>
        <v>145019.77</v>
      </c>
    </row>
    <row r="37" spans="1:14" ht="12.75">
      <c r="A37" t="s">
        <v>25</v>
      </c>
      <c r="B37" s="13">
        <v>20219.45</v>
      </c>
      <c r="C37" s="14">
        <v>19760.66</v>
      </c>
      <c r="D37" s="14">
        <v>21123.21</v>
      </c>
      <c r="E37" s="14">
        <v>21411.47</v>
      </c>
      <c r="F37" s="17">
        <v>20086.4</v>
      </c>
      <c r="G37" s="14">
        <v>20126.68</v>
      </c>
      <c r="H37" s="20">
        <v>21096.63</v>
      </c>
      <c r="I37" s="22">
        <v>18901.079999999998</v>
      </c>
      <c r="J37" s="14">
        <v>20311.8</v>
      </c>
      <c r="K37" s="14">
        <v>22794.3</v>
      </c>
      <c r="L37" s="24">
        <v>21618.61</v>
      </c>
      <c r="M37" s="24">
        <v>21614.81</v>
      </c>
      <c r="N37" s="6">
        <f t="shared" si="0"/>
        <v>249065.09999999998</v>
      </c>
    </row>
    <row r="38" spans="1:14" ht="12.75">
      <c r="A38" t="s">
        <v>102</v>
      </c>
      <c r="B38" s="13">
        <v>74590.72</v>
      </c>
      <c r="C38" s="14">
        <v>70420.11</v>
      </c>
      <c r="D38" s="14">
        <v>70873.44</v>
      </c>
      <c r="E38" s="14">
        <v>71944.66</v>
      </c>
      <c r="F38" s="17">
        <v>70832.48</v>
      </c>
      <c r="G38" s="14">
        <v>67469.97</v>
      </c>
      <c r="H38" s="20">
        <v>70441.74</v>
      </c>
      <c r="I38" s="22">
        <v>66831.93</v>
      </c>
      <c r="J38" s="14">
        <v>69904.23</v>
      </c>
      <c r="K38" s="14">
        <v>76554.65</v>
      </c>
      <c r="L38" s="24">
        <v>73241.76</v>
      </c>
      <c r="M38" s="24">
        <v>72793.18</v>
      </c>
      <c r="N38" s="6">
        <f t="shared" si="0"/>
        <v>855898.8700000001</v>
      </c>
    </row>
    <row r="39" spans="1:14" ht="12.75">
      <c r="A39" t="s">
        <v>27</v>
      </c>
      <c r="B39" s="13">
        <v>38383.4</v>
      </c>
      <c r="C39" s="14">
        <v>42638.77</v>
      </c>
      <c r="D39" s="14">
        <v>42354.53</v>
      </c>
      <c r="E39" s="14">
        <v>42018.12</v>
      </c>
      <c r="F39" s="17">
        <v>40338.28</v>
      </c>
      <c r="G39" s="14">
        <v>41330.56</v>
      </c>
      <c r="H39" s="20">
        <v>44017.87</v>
      </c>
      <c r="I39" s="22">
        <v>41499.50000000001</v>
      </c>
      <c r="J39" s="14">
        <v>44674.63</v>
      </c>
      <c r="K39" s="14">
        <v>49166.63</v>
      </c>
      <c r="L39" s="24">
        <v>44325.590000000004</v>
      </c>
      <c r="M39" s="24">
        <v>44591.95</v>
      </c>
      <c r="N39" s="6">
        <f t="shared" si="0"/>
        <v>515339.8300000001</v>
      </c>
    </row>
    <row r="40" spans="1:14" ht="12.75">
      <c r="A40" t="s">
        <v>103</v>
      </c>
      <c r="B40" s="13">
        <v>568034.64</v>
      </c>
      <c r="C40" s="14">
        <v>550237.39</v>
      </c>
      <c r="D40" s="14">
        <v>563825.94</v>
      </c>
      <c r="E40" s="14">
        <v>562067.57</v>
      </c>
      <c r="F40" s="17">
        <v>567396.19</v>
      </c>
      <c r="G40" s="14">
        <v>530975.83</v>
      </c>
      <c r="H40" s="20">
        <v>565371.74</v>
      </c>
      <c r="I40" s="22">
        <v>533846.98</v>
      </c>
      <c r="J40" s="14">
        <v>541504.3500000001</v>
      </c>
      <c r="K40" s="14">
        <v>584623.02</v>
      </c>
      <c r="L40" s="24">
        <v>557197.31</v>
      </c>
      <c r="M40" s="24">
        <v>559294.79</v>
      </c>
      <c r="N40" s="6">
        <f t="shared" si="0"/>
        <v>6684375.749999999</v>
      </c>
    </row>
    <row r="41" spans="1:14" ht="12.75">
      <c r="A41" t="s">
        <v>29</v>
      </c>
      <c r="B41" s="13">
        <v>11713.71</v>
      </c>
      <c r="C41" s="14">
        <v>11717.91</v>
      </c>
      <c r="D41" s="14">
        <v>10654.26</v>
      </c>
      <c r="E41" s="14">
        <v>10148.59</v>
      </c>
      <c r="F41" s="17">
        <v>9925.35</v>
      </c>
      <c r="G41" s="14">
        <v>10288.35</v>
      </c>
      <c r="H41" s="20">
        <v>10837.9</v>
      </c>
      <c r="I41" s="22">
        <v>8725.55</v>
      </c>
      <c r="J41" s="14">
        <v>9084.039999999999</v>
      </c>
      <c r="K41" s="14">
        <v>9789.51</v>
      </c>
      <c r="L41" s="24">
        <v>9144.72</v>
      </c>
      <c r="M41" s="24">
        <v>9586.48</v>
      </c>
      <c r="N41" s="6">
        <f t="shared" si="0"/>
        <v>121616.36999999998</v>
      </c>
    </row>
    <row r="42" spans="1:14" ht="12.75">
      <c r="A42" t="s">
        <v>104</v>
      </c>
      <c r="B42" s="13">
        <v>19134.63</v>
      </c>
      <c r="C42" s="14">
        <v>16240.75</v>
      </c>
      <c r="D42" s="14">
        <v>17133.83</v>
      </c>
      <c r="E42" s="14">
        <v>19264.38</v>
      </c>
      <c r="F42" s="17">
        <v>16389.55</v>
      </c>
      <c r="G42" s="14">
        <v>15459.49</v>
      </c>
      <c r="H42" s="20">
        <v>17562.819999999996</v>
      </c>
      <c r="I42" s="22">
        <v>11907.41</v>
      </c>
      <c r="J42" s="14">
        <v>13174.05</v>
      </c>
      <c r="K42" s="14">
        <v>8824.18</v>
      </c>
      <c r="L42" s="24">
        <v>8165.29</v>
      </c>
      <c r="M42" s="24">
        <v>9232.189999999999</v>
      </c>
      <c r="N42" s="6">
        <f t="shared" si="0"/>
        <v>172488.57</v>
      </c>
    </row>
    <row r="43" spans="1:14" ht="12.75">
      <c r="A43" t="s">
        <v>31</v>
      </c>
      <c r="B43" s="13">
        <v>56211.97</v>
      </c>
      <c r="C43" s="14">
        <v>53294.54</v>
      </c>
      <c r="D43" s="14">
        <v>50071.41</v>
      </c>
      <c r="E43" s="14">
        <v>52714.5</v>
      </c>
      <c r="F43" s="17">
        <v>48366.56</v>
      </c>
      <c r="G43" s="14">
        <v>47820.71000000001</v>
      </c>
      <c r="H43" s="20">
        <v>51205.61</v>
      </c>
      <c r="I43" s="22">
        <v>40298.159999999996</v>
      </c>
      <c r="J43" s="14">
        <v>39339.9</v>
      </c>
      <c r="K43" s="14">
        <v>35938.08</v>
      </c>
      <c r="L43" s="24">
        <v>32230.079999999998</v>
      </c>
      <c r="M43" s="24">
        <v>33692.02</v>
      </c>
      <c r="N43" s="6">
        <f t="shared" si="0"/>
        <v>541183.54</v>
      </c>
    </row>
    <row r="44" spans="1:14" ht="12.75">
      <c r="A44" t="s">
        <v>32</v>
      </c>
      <c r="B44" s="13">
        <v>12313.96</v>
      </c>
      <c r="C44" s="14">
        <v>12231.88</v>
      </c>
      <c r="D44" s="14">
        <v>11811.84</v>
      </c>
      <c r="E44" s="14">
        <v>11807.03</v>
      </c>
      <c r="F44" s="17">
        <v>10898.26</v>
      </c>
      <c r="G44" s="14">
        <v>11400.27</v>
      </c>
      <c r="H44" s="20">
        <v>12113.18</v>
      </c>
      <c r="I44" s="22">
        <v>9203.949999999999</v>
      </c>
      <c r="J44" s="14">
        <v>8977.98</v>
      </c>
      <c r="K44" s="14">
        <v>9427.23</v>
      </c>
      <c r="L44" s="24">
        <v>8653.08</v>
      </c>
      <c r="M44" s="24">
        <v>8917.359999999999</v>
      </c>
      <c r="N44" s="6">
        <f t="shared" si="0"/>
        <v>127756.01999999997</v>
      </c>
    </row>
    <row r="45" spans="1:14" ht="12.75">
      <c r="A45" t="s">
        <v>33</v>
      </c>
      <c r="B45" s="13">
        <v>554.15</v>
      </c>
      <c r="C45" s="14">
        <v>470.35</v>
      </c>
      <c r="D45" s="14">
        <v>496.22</v>
      </c>
      <c r="E45" s="14">
        <v>557.91</v>
      </c>
      <c r="F45" s="17">
        <v>474.65</v>
      </c>
      <c r="G45" s="14">
        <v>447.72999999999996</v>
      </c>
      <c r="H45" s="20">
        <v>508.63000000000005</v>
      </c>
      <c r="I45" s="22">
        <v>646.8599999999999</v>
      </c>
      <c r="J45" s="14">
        <v>962.15</v>
      </c>
      <c r="K45" s="14">
        <v>2144.07</v>
      </c>
      <c r="L45" s="24">
        <v>1983.9699999999998</v>
      </c>
      <c r="M45" s="24">
        <v>2243.1899999999996</v>
      </c>
      <c r="N45" s="6">
        <f t="shared" si="0"/>
        <v>11489.879999999997</v>
      </c>
    </row>
    <row r="46" spans="1:14" ht="12.75">
      <c r="A46" t="s">
        <v>105</v>
      </c>
      <c r="B46" s="13">
        <v>119124.48</v>
      </c>
      <c r="C46" s="14">
        <v>119491.37</v>
      </c>
      <c r="D46" s="14">
        <v>121911.85</v>
      </c>
      <c r="E46" s="14">
        <v>119056.19</v>
      </c>
      <c r="F46" s="17">
        <v>121531.66</v>
      </c>
      <c r="G46" s="14">
        <v>119618.01000000001</v>
      </c>
      <c r="H46" s="20">
        <v>122168.45000000001</v>
      </c>
      <c r="I46" s="22">
        <v>121855.58</v>
      </c>
      <c r="J46" s="14">
        <v>123515.48999999999</v>
      </c>
      <c r="K46" s="14">
        <v>140067.03</v>
      </c>
      <c r="L46" s="24">
        <v>132579.36000000002</v>
      </c>
      <c r="M46" s="24">
        <v>127336.79</v>
      </c>
      <c r="N46" s="6">
        <f t="shared" si="0"/>
        <v>1488256.2600000002</v>
      </c>
    </row>
    <row r="47" spans="1:14" ht="12.75">
      <c r="A47" t="s">
        <v>106</v>
      </c>
      <c r="B47" s="13">
        <v>235395.5</v>
      </c>
      <c r="C47" s="14">
        <v>226231.52</v>
      </c>
      <c r="D47" s="14">
        <v>229729.31</v>
      </c>
      <c r="E47" s="14">
        <v>228403.6</v>
      </c>
      <c r="F47" s="17">
        <v>243587.56</v>
      </c>
      <c r="G47" s="14">
        <v>238848.65000000002</v>
      </c>
      <c r="H47" s="20">
        <v>242272.52</v>
      </c>
      <c r="I47" s="22">
        <v>254224.47999999998</v>
      </c>
      <c r="J47" s="14">
        <v>264357.05</v>
      </c>
      <c r="K47" s="14">
        <v>296071.92</v>
      </c>
      <c r="L47" s="24">
        <v>267302.12000000005</v>
      </c>
      <c r="M47" s="24">
        <v>253332.15</v>
      </c>
      <c r="N47" s="6">
        <f t="shared" si="0"/>
        <v>2979756.38</v>
      </c>
    </row>
    <row r="48" spans="1:14" ht="12.75">
      <c r="A48" t="s">
        <v>107</v>
      </c>
      <c r="B48" s="13">
        <v>114072</v>
      </c>
      <c r="C48" s="14">
        <v>115514.85</v>
      </c>
      <c r="D48" s="14">
        <v>118221.93</v>
      </c>
      <c r="E48" s="14">
        <v>119084.77</v>
      </c>
      <c r="F48" s="17">
        <v>116947.1</v>
      </c>
      <c r="G48" s="14">
        <v>112974.02</v>
      </c>
      <c r="H48" s="20">
        <v>116908.9</v>
      </c>
      <c r="I48" s="22">
        <v>106686.93</v>
      </c>
      <c r="J48" s="14">
        <v>109693.91</v>
      </c>
      <c r="K48" s="14">
        <v>122386.20999999999</v>
      </c>
      <c r="L48" s="24">
        <v>119627.54</v>
      </c>
      <c r="M48" s="24">
        <v>121553.95000000001</v>
      </c>
      <c r="N48" s="6">
        <f t="shared" si="0"/>
        <v>1393672.11</v>
      </c>
    </row>
    <row r="49" spans="1:14" ht="12.75">
      <c r="A49" t="s">
        <v>37</v>
      </c>
      <c r="B49" s="13">
        <v>4346.87</v>
      </c>
      <c r="C49" s="14">
        <v>3689.45</v>
      </c>
      <c r="D49" s="14">
        <v>3892.34</v>
      </c>
      <c r="E49" s="14">
        <v>4376.35</v>
      </c>
      <c r="F49" s="17">
        <v>3723.26</v>
      </c>
      <c r="G49" s="14">
        <v>3511.98</v>
      </c>
      <c r="H49" s="20">
        <v>3989.79</v>
      </c>
      <c r="I49" s="22">
        <v>3125.3399999999997</v>
      </c>
      <c r="J49" s="14">
        <v>3800.79</v>
      </c>
      <c r="K49" s="14">
        <v>4632.64</v>
      </c>
      <c r="L49" s="24">
        <v>4286.7300000000005</v>
      </c>
      <c r="M49" s="24">
        <v>4846.85</v>
      </c>
      <c r="N49" s="6">
        <f t="shared" si="0"/>
        <v>48222.39</v>
      </c>
    </row>
    <row r="50" spans="1:14" ht="12.75">
      <c r="A50" t="s">
        <v>38</v>
      </c>
      <c r="B50" s="13">
        <v>3949.43</v>
      </c>
      <c r="C50" s="14">
        <v>3984.49</v>
      </c>
      <c r="D50" s="14">
        <v>5055.94</v>
      </c>
      <c r="E50" s="14">
        <v>3803.79</v>
      </c>
      <c r="F50" s="17">
        <v>3980.32</v>
      </c>
      <c r="G50" s="14">
        <v>3981.85</v>
      </c>
      <c r="H50" s="20">
        <v>3999.92</v>
      </c>
      <c r="I50" s="22">
        <v>3105.07</v>
      </c>
      <c r="J50" s="14">
        <v>3628.65</v>
      </c>
      <c r="K50" s="14">
        <v>3527.17</v>
      </c>
      <c r="L50" s="24">
        <v>3748.9800000000005</v>
      </c>
      <c r="M50" s="24">
        <v>3369.89</v>
      </c>
      <c r="N50" s="6">
        <f t="shared" si="0"/>
        <v>46135.5</v>
      </c>
    </row>
    <row r="51" spans="1:14" ht="12.75">
      <c r="A51" t="s">
        <v>39</v>
      </c>
      <c r="B51" s="13">
        <v>23756.19</v>
      </c>
      <c r="C51" s="14">
        <v>20163.38</v>
      </c>
      <c r="D51" s="14">
        <v>21272.15</v>
      </c>
      <c r="E51" s="14">
        <v>23917.3</v>
      </c>
      <c r="F51" s="17">
        <v>20348.1</v>
      </c>
      <c r="G51" s="14">
        <v>19193.41</v>
      </c>
      <c r="H51" s="20">
        <v>21804.760000000002</v>
      </c>
      <c r="I51" s="22">
        <v>13834.61</v>
      </c>
      <c r="J51" s="14">
        <v>14531.949999999999</v>
      </c>
      <c r="K51" s="14">
        <v>5022.8099999999995</v>
      </c>
      <c r="L51" s="24">
        <v>4647.77</v>
      </c>
      <c r="M51" s="24">
        <v>5255.07</v>
      </c>
      <c r="N51" s="6">
        <f t="shared" si="0"/>
        <v>193747.50000000003</v>
      </c>
    </row>
    <row r="52" spans="1:14" ht="12.75">
      <c r="A52" t="s">
        <v>108</v>
      </c>
      <c r="B52" s="13">
        <v>129997.4</v>
      </c>
      <c r="C52" s="14">
        <v>126370.37</v>
      </c>
      <c r="D52" s="14">
        <v>127486.31</v>
      </c>
      <c r="E52" s="14">
        <v>125993.94</v>
      </c>
      <c r="F52" s="17">
        <v>129869.52</v>
      </c>
      <c r="G52" s="14">
        <v>125572.96</v>
      </c>
      <c r="H52" s="20">
        <v>131448.91999999998</v>
      </c>
      <c r="I52" s="22">
        <v>126801.63999999998</v>
      </c>
      <c r="J52" s="14">
        <v>131439.09999999998</v>
      </c>
      <c r="K52" s="14">
        <v>147826.81</v>
      </c>
      <c r="L52" s="24">
        <v>138300.43000000002</v>
      </c>
      <c r="M52" s="24">
        <v>134312.34</v>
      </c>
      <c r="N52" s="6">
        <f t="shared" si="0"/>
        <v>1575419.74</v>
      </c>
    </row>
    <row r="53" spans="1:14" ht="12.75">
      <c r="A53" t="s">
        <v>41</v>
      </c>
      <c r="B53" s="13">
        <v>190553.9</v>
      </c>
      <c r="C53" s="14">
        <v>183882.6</v>
      </c>
      <c r="D53" s="14">
        <v>182826.49</v>
      </c>
      <c r="E53" s="14">
        <v>179649.25</v>
      </c>
      <c r="F53" s="17">
        <v>179554.92</v>
      </c>
      <c r="G53" s="14">
        <v>175544.79</v>
      </c>
      <c r="H53" s="20">
        <v>186380.03000000003</v>
      </c>
      <c r="I53" s="22">
        <v>158934.78</v>
      </c>
      <c r="J53" s="14">
        <v>162116.41</v>
      </c>
      <c r="K53" s="14">
        <v>170243.69</v>
      </c>
      <c r="L53" s="24">
        <v>160838.4</v>
      </c>
      <c r="M53" s="24">
        <v>161814.86000000002</v>
      </c>
      <c r="N53" s="6">
        <f t="shared" si="0"/>
        <v>2092340.1199999999</v>
      </c>
    </row>
    <row r="54" spans="1:14" ht="12.75">
      <c r="A54" t="s">
        <v>42</v>
      </c>
      <c r="B54" s="13">
        <v>66938.35</v>
      </c>
      <c r="C54" s="14">
        <v>62453.13</v>
      </c>
      <c r="D54" s="14">
        <v>62279.87</v>
      </c>
      <c r="E54" s="14">
        <v>62899.62</v>
      </c>
      <c r="F54" s="17">
        <v>64189.56</v>
      </c>
      <c r="G54" s="14">
        <v>62817.1</v>
      </c>
      <c r="H54" s="20">
        <v>67527.01999999999</v>
      </c>
      <c r="I54" s="22">
        <v>67994.01000000001</v>
      </c>
      <c r="J54" s="14">
        <v>67397.57</v>
      </c>
      <c r="K54" s="14">
        <v>76937.23</v>
      </c>
      <c r="L54" s="24">
        <v>71612.11</v>
      </c>
      <c r="M54" s="24">
        <v>68590.62</v>
      </c>
      <c r="N54" s="6">
        <f t="shared" si="0"/>
        <v>801636.19</v>
      </c>
    </row>
    <row r="55" spans="1:14" ht="12.75">
      <c r="A55" t="s">
        <v>109</v>
      </c>
      <c r="B55" s="13">
        <v>46391.53</v>
      </c>
      <c r="C55" s="14">
        <v>46861.24</v>
      </c>
      <c r="D55" s="14">
        <v>43098.82</v>
      </c>
      <c r="E55" s="14">
        <v>33543.65</v>
      </c>
      <c r="F55" s="17">
        <v>34462.56</v>
      </c>
      <c r="G55" s="14">
        <v>36192.98</v>
      </c>
      <c r="H55" s="20">
        <v>35108.64</v>
      </c>
      <c r="I55" s="22">
        <v>39334.50000000001</v>
      </c>
      <c r="J55" s="14">
        <v>40046.89</v>
      </c>
      <c r="K55" s="14">
        <v>48934.840000000004</v>
      </c>
      <c r="L55" s="24">
        <v>43872.12</v>
      </c>
      <c r="M55" s="24">
        <v>45859.240000000005</v>
      </c>
      <c r="N55" s="6">
        <f t="shared" si="0"/>
        <v>493707.01</v>
      </c>
    </row>
    <row r="56" spans="1:14" ht="12.75">
      <c r="A56" t="s">
        <v>110</v>
      </c>
      <c r="B56" s="13">
        <v>36075.58</v>
      </c>
      <c r="C56" s="14">
        <v>37191.98</v>
      </c>
      <c r="D56" s="14">
        <v>35489.41</v>
      </c>
      <c r="E56" s="14">
        <v>34503.71</v>
      </c>
      <c r="F56" s="17">
        <v>33530.93</v>
      </c>
      <c r="G56" s="14">
        <v>32434.25</v>
      </c>
      <c r="H56" s="20">
        <v>36293</v>
      </c>
      <c r="I56" s="22">
        <v>32045.74</v>
      </c>
      <c r="J56" s="14">
        <v>29376.569999999996</v>
      </c>
      <c r="K56" s="14">
        <v>30963.5</v>
      </c>
      <c r="L56" s="24">
        <v>32054.99</v>
      </c>
      <c r="M56" s="24">
        <v>30430.929999999997</v>
      </c>
      <c r="N56" s="6">
        <f t="shared" si="0"/>
        <v>400390.58999999997</v>
      </c>
    </row>
    <row r="57" spans="1:14" ht="12.75">
      <c r="A57" t="s">
        <v>111</v>
      </c>
      <c r="B57" s="13">
        <v>89850.66</v>
      </c>
      <c r="C57" s="14">
        <v>97239.07</v>
      </c>
      <c r="D57" s="14">
        <v>88454.47</v>
      </c>
      <c r="E57" s="14">
        <v>83804.74</v>
      </c>
      <c r="F57" s="17">
        <v>83745.06</v>
      </c>
      <c r="G57" s="14">
        <v>67152.83</v>
      </c>
      <c r="H57" s="20">
        <v>81200.52</v>
      </c>
      <c r="I57" s="22">
        <v>74539.64000000001</v>
      </c>
      <c r="J57" s="14">
        <v>74961.26999999999</v>
      </c>
      <c r="K57" s="14">
        <v>87319.96</v>
      </c>
      <c r="L57" s="24">
        <v>85542.70000000001</v>
      </c>
      <c r="M57" s="24">
        <v>89607.54</v>
      </c>
      <c r="N57" s="6">
        <f t="shared" si="0"/>
        <v>1003418.46</v>
      </c>
    </row>
    <row r="58" spans="1:14" ht="12.75">
      <c r="A58" t="s">
        <v>46</v>
      </c>
      <c r="B58" s="13">
        <v>26776.94</v>
      </c>
      <c r="C58" s="14">
        <v>26161.7</v>
      </c>
      <c r="D58" s="14">
        <v>25929.96</v>
      </c>
      <c r="E58" s="14">
        <v>26071.67</v>
      </c>
      <c r="F58" s="17">
        <v>26171.36</v>
      </c>
      <c r="G58" s="14">
        <v>26466.69</v>
      </c>
      <c r="H58" s="20">
        <v>27740.92</v>
      </c>
      <c r="I58" s="22">
        <v>26367.89</v>
      </c>
      <c r="J58" s="14">
        <v>26741.01</v>
      </c>
      <c r="K58" s="14">
        <v>30099.719999999998</v>
      </c>
      <c r="L58" s="24">
        <v>26564.96</v>
      </c>
      <c r="M58" s="24">
        <v>26894.34</v>
      </c>
      <c r="N58" s="6">
        <f t="shared" si="0"/>
        <v>321987.16000000003</v>
      </c>
    </row>
    <row r="59" spans="1:14" ht="12.75">
      <c r="A59" t="s">
        <v>112</v>
      </c>
      <c r="B59" s="13">
        <v>103163.93</v>
      </c>
      <c r="C59" s="14">
        <v>87561.72</v>
      </c>
      <c r="D59" s="14">
        <v>92376.73</v>
      </c>
      <c r="E59" s="14">
        <v>103863.56</v>
      </c>
      <c r="F59" s="17">
        <v>88363.94</v>
      </c>
      <c r="G59" s="14">
        <v>83349.54</v>
      </c>
      <c r="H59" s="20">
        <v>94689.60999999999</v>
      </c>
      <c r="I59" s="22">
        <v>71897.26</v>
      </c>
      <c r="J59" s="14">
        <v>85828.08</v>
      </c>
      <c r="K59" s="14">
        <v>95714.48000000001</v>
      </c>
      <c r="L59" s="24">
        <v>88567.69</v>
      </c>
      <c r="M59" s="24">
        <v>100140.19</v>
      </c>
      <c r="N59" s="6">
        <f t="shared" si="0"/>
        <v>1095516.73</v>
      </c>
    </row>
    <row r="60" spans="1:14" ht="12.75">
      <c r="A60" t="s">
        <v>113</v>
      </c>
      <c r="B60" s="13">
        <v>145562.66</v>
      </c>
      <c r="C60" s="14">
        <v>149662.55</v>
      </c>
      <c r="D60" s="14">
        <v>145889.55</v>
      </c>
      <c r="E60" s="14">
        <v>131555.45</v>
      </c>
      <c r="F60" s="17">
        <v>137599.69</v>
      </c>
      <c r="G60" s="14">
        <v>132984.73</v>
      </c>
      <c r="H60" s="20">
        <v>141382.18000000002</v>
      </c>
      <c r="I60" s="22">
        <v>136295.24</v>
      </c>
      <c r="J60" s="14">
        <v>135764.48</v>
      </c>
      <c r="K60" s="14">
        <v>154262.88</v>
      </c>
      <c r="L60" s="24">
        <v>148215.6</v>
      </c>
      <c r="M60" s="24">
        <v>141709.3</v>
      </c>
      <c r="N60" s="6">
        <f t="shared" si="0"/>
        <v>1700884.3099999998</v>
      </c>
    </row>
    <row r="61" spans="1:14" ht="12.75">
      <c r="A61" t="s">
        <v>114</v>
      </c>
      <c r="B61" s="13">
        <v>466991.99</v>
      </c>
      <c r="C61" s="14">
        <v>441834.25</v>
      </c>
      <c r="D61" s="14">
        <v>460887</v>
      </c>
      <c r="E61" s="14">
        <v>450066.32</v>
      </c>
      <c r="F61" s="17">
        <v>462221.7</v>
      </c>
      <c r="G61" s="14">
        <v>455756.47</v>
      </c>
      <c r="H61" s="20">
        <v>478287.64</v>
      </c>
      <c r="I61" s="22">
        <v>477120.37</v>
      </c>
      <c r="J61" s="14">
        <v>474367.39</v>
      </c>
      <c r="K61" s="14">
        <v>538814.82</v>
      </c>
      <c r="L61" s="24">
        <v>512168.34</v>
      </c>
      <c r="M61" s="24">
        <v>501287.55999999994</v>
      </c>
      <c r="N61" s="6">
        <f t="shared" si="0"/>
        <v>5719803.850000001</v>
      </c>
    </row>
    <row r="62" spans="1:14" ht="12.75">
      <c r="A62" t="s">
        <v>50</v>
      </c>
      <c r="B62" s="13">
        <v>171103.44</v>
      </c>
      <c r="C62" s="14">
        <v>168943.62</v>
      </c>
      <c r="D62" s="14">
        <v>173347.12</v>
      </c>
      <c r="E62" s="14">
        <v>174119.04</v>
      </c>
      <c r="F62" s="17">
        <v>170548</v>
      </c>
      <c r="G62" s="14">
        <v>166376.22999999998</v>
      </c>
      <c r="H62" s="20">
        <v>179787.2</v>
      </c>
      <c r="I62" s="22">
        <v>163389.4</v>
      </c>
      <c r="J62" s="14">
        <v>168843.24</v>
      </c>
      <c r="K62" s="14">
        <v>189840.09999999998</v>
      </c>
      <c r="L62" s="24">
        <v>181302.37</v>
      </c>
      <c r="M62" s="24">
        <v>176052.71</v>
      </c>
      <c r="N62" s="6">
        <f t="shared" si="0"/>
        <v>2083652.4699999997</v>
      </c>
    </row>
    <row r="63" spans="1:14" ht="12.75">
      <c r="A63" t="s">
        <v>115</v>
      </c>
      <c r="B63" s="13">
        <v>333875.59</v>
      </c>
      <c r="C63" s="14">
        <v>311803.92</v>
      </c>
      <c r="D63" s="14">
        <v>312883.51</v>
      </c>
      <c r="E63" s="14">
        <v>307811.75</v>
      </c>
      <c r="F63" s="17">
        <v>318709.59</v>
      </c>
      <c r="G63" s="14">
        <v>297214.77999999997</v>
      </c>
      <c r="H63" s="20">
        <v>314596.33</v>
      </c>
      <c r="I63" s="22">
        <v>297283.49999999994</v>
      </c>
      <c r="J63" s="14">
        <v>307243.49999999994</v>
      </c>
      <c r="K63" s="14">
        <v>348273.47000000003</v>
      </c>
      <c r="L63" s="24">
        <v>335935.15</v>
      </c>
      <c r="M63" s="24">
        <v>330114.38</v>
      </c>
      <c r="N63" s="6">
        <f t="shared" si="0"/>
        <v>3815745.47</v>
      </c>
    </row>
    <row r="64" spans="1:14" ht="12.75">
      <c r="A64" t="s">
        <v>116</v>
      </c>
      <c r="B64" s="13">
        <v>255832.33</v>
      </c>
      <c r="C64" s="14">
        <v>255512.47</v>
      </c>
      <c r="D64" s="14">
        <v>257570.11</v>
      </c>
      <c r="E64" s="14">
        <v>258716.54</v>
      </c>
      <c r="F64" s="17">
        <v>256714.11</v>
      </c>
      <c r="G64" s="14">
        <v>243793.62</v>
      </c>
      <c r="H64" s="20">
        <v>261580.94</v>
      </c>
      <c r="I64" s="22">
        <v>236801.73</v>
      </c>
      <c r="J64" s="14">
        <v>245635.65000000002</v>
      </c>
      <c r="K64" s="14">
        <v>264383.33</v>
      </c>
      <c r="L64" s="24">
        <v>248198.16</v>
      </c>
      <c r="M64" s="24">
        <v>249638.18</v>
      </c>
      <c r="N64" s="6">
        <f t="shared" si="0"/>
        <v>3034377.1700000004</v>
      </c>
    </row>
    <row r="65" spans="1:14" ht="12.75">
      <c r="A65" t="s">
        <v>117</v>
      </c>
      <c r="B65" s="13">
        <v>31264.94</v>
      </c>
      <c r="C65" s="14">
        <v>30623.98</v>
      </c>
      <c r="D65" s="14">
        <v>30911.85</v>
      </c>
      <c r="E65" s="14">
        <v>29896.25</v>
      </c>
      <c r="F65" s="17">
        <v>30412.18</v>
      </c>
      <c r="G65" s="14">
        <v>28468.52</v>
      </c>
      <c r="H65" s="20">
        <v>29661.579999999998</v>
      </c>
      <c r="I65" s="22">
        <v>27075.870000000003</v>
      </c>
      <c r="J65" s="14">
        <v>27584.39</v>
      </c>
      <c r="K65" s="14">
        <v>30205.079999999998</v>
      </c>
      <c r="L65" s="24">
        <v>27669.94</v>
      </c>
      <c r="M65" s="24">
        <v>30205.43</v>
      </c>
      <c r="N65" s="6">
        <f t="shared" si="0"/>
        <v>353980.00999999995</v>
      </c>
    </row>
    <row r="66" spans="1:14" ht="12.75">
      <c r="A66" t="s">
        <v>118</v>
      </c>
      <c r="B66" s="13">
        <v>23994</v>
      </c>
      <c r="C66" s="14">
        <v>20365.22</v>
      </c>
      <c r="D66" s="14">
        <v>21485.09</v>
      </c>
      <c r="E66" s="14">
        <v>24156.71</v>
      </c>
      <c r="F66" s="17">
        <v>20551.8</v>
      </c>
      <c r="G66" s="14">
        <v>19385.55</v>
      </c>
      <c r="H66" s="20">
        <v>22023.03</v>
      </c>
      <c r="I66" s="22">
        <v>15507.87</v>
      </c>
      <c r="J66" s="14">
        <v>17627.98</v>
      </c>
      <c r="K66" s="14">
        <v>14669.9</v>
      </c>
      <c r="L66" s="24">
        <v>13574.53</v>
      </c>
      <c r="M66" s="24">
        <v>15348.210000000001</v>
      </c>
      <c r="N66" s="6">
        <f t="shared" si="0"/>
        <v>228689.88999999998</v>
      </c>
    </row>
    <row r="67" spans="1:14" ht="12.75">
      <c r="A67" t="s">
        <v>119</v>
      </c>
      <c r="B67" s="13">
        <v>114339.22</v>
      </c>
      <c r="C67" s="14">
        <v>108140.91</v>
      </c>
      <c r="D67" s="14">
        <v>111103.49</v>
      </c>
      <c r="E67" s="14">
        <v>111710.71</v>
      </c>
      <c r="F67" s="17">
        <v>112069.4</v>
      </c>
      <c r="G67" s="14">
        <v>110910.55</v>
      </c>
      <c r="H67" s="20">
        <v>113201.84</v>
      </c>
      <c r="I67" s="22">
        <v>110655.33999999998</v>
      </c>
      <c r="J67" s="14">
        <v>108608.51000000001</v>
      </c>
      <c r="K67" s="14">
        <v>126725.78</v>
      </c>
      <c r="L67" s="24">
        <v>117236.39000000001</v>
      </c>
      <c r="M67" s="24">
        <v>115787.48</v>
      </c>
      <c r="N67" s="6">
        <f t="shared" si="0"/>
        <v>1360489.62</v>
      </c>
    </row>
    <row r="68" spans="1:14" ht="12.75">
      <c r="A68" t="s">
        <v>120</v>
      </c>
      <c r="B68" s="13">
        <v>6380.4</v>
      </c>
      <c r="C68" s="14">
        <v>5415.45</v>
      </c>
      <c r="D68" s="14">
        <v>5713.23</v>
      </c>
      <c r="E68" s="14">
        <v>6423.65</v>
      </c>
      <c r="F68" s="17">
        <v>5465.05</v>
      </c>
      <c r="G68" s="14">
        <v>5154.94</v>
      </c>
      <c r="H68" s="20">
        <v>5856.28</v>
      </c>
      <c r="I68" s="22">
        <v>5084.31</v>
      </c>
      <c r="J68" s="14">
        <v>6534.13</v>
      </c>
      <c r="K68" s="14">
        <v>9906.95</v>
      </c>
      <c r="L68" s="24">
        <v>9167.22</v>
      </c>
      <c r="M68" s="24">
        <v>10365.04</v>
      </c>
      <c r="N68" s="6">
        <f t="shared" si="0"/>
        <v>81466.65</v>
      </c>
    </row>
    <row r="69" spans="1:14" ht="12.75">
      <c r="A69" t="s">
        <v>121</v>
      </c>
      <c r="B69" s="13">
        <v>130573.75</v>
      </c>
      <c r="C69" s="14">
        <v>127165.78</v>
      </c>
      <c r="D69" s="14">
        <v>128753.14</v>
      </c>
      <c r="E69" s="14">
        <v>127044.96</v>
      </c>
      <c r="F69" s="17">
        <v>130746.85</v>
      </c>
      <c r="G69" s="14">
        <v>128792.62000000001</v>
      </c>
      <c r="H69" s="20">
        <v>136549.33</v>
      </c>
      <c r="I69" s="22">
        <v>134875.79</v>
      </c>
      <c r="J69" s="14">
        <v>142911.09</v>
      </c>
      <c r="K69" s="14">
        <v>159413.96</v>
      </c>
      <c r="L69" s="24">
        <v>146114.62</v>
      </c>
      <c r="M69" s="24">
        <v>135321.53999999998</v>
      </c>
      <c r="N69" s="6">
        <f t="shared" si="0"/>
        <v>1628263.4300000002</v>
      </c>
    </row>
    <row r="70" spans="1:14" ht="12.75">
      <c r="A70" t="s">
        <v>122</v>
      </c>
      <c r="B70" s="13">
        <v>166261.72</v>
      </c>
      <c r="C70" s="14">
        <v>174691.85</v>
      </c>
      <c r="D70" s="14">
        <v>178867.4</v>
      </c>
      <c r="E70" s="14">
        <v>169258.21</v>
      </c>
      <c r="F70" s="17">
        <v>173268.07</v>
      </c>
      <c r="G70" s="14">
        <v>166101.14</v>
      </c>
      <c r="H70" s="20">
        <v>166341.67</v>
      </c>
      <c r="I70" s="22">
        <v>166164.49000000002</v>
      </c>
      <c r="J70" s="14">
        <v>168456.88999999998</v>
      </c>
      <c r="K70" s="14">
        <v>180373.26</v>
      </c>
      <c r="L70" s="24">
        <v>175532.32999999996</v>
      </c>
      <c r="M70" s="24">
        <v>169966.05</v>
      </c>
      <c r="N70" s="6">
        <f t="shared" si="0"/>
        <v>2055283.0799999998</v>
      </c>
    </row>
    <row r="71" spans="1:14" ht="12.75">
      <c r="A71" t="s">
        <v>59</v>
      </c>
      <c r="B71" s="13">
        <v>70422.81</v>
      </c>
      <c r="C71" s="14">
        <v>66781.74</v>
      </c>
      <c r="D71" s="14">
        <v>65849.08</v>
      </c>
      <c r="E71" s="14">
        <v>69338.04</v>
      </c>
      <c r="F71" s="17">
        <v>64644.77</v>
      </c>
      <c r="G71" s="14">
        <v>66119.22</v>
      </c>
      <c r="H71" s="20">
        <v>73399.89</v>
      </c>
      <c r="I71" s="22">
        <v>58495.399999999994</v>
      </c>
      <c r="J71" s="14">
        <v>63639.97</v>
      </c>
      <c r="K71" s="14">
        <v>59961.54</v>
      </c>
      <c r="L71" s="24">
        <v>54762.28</v>
      </c>
      <c r="M71" s="24">
        <v>49576.219999999994</v>
      </c>
      <c r="N71" s="6">
        <f t="shared" si="0"/>
        <v>762990.9600000001</v>
      </c>
    </row>
    <row r="72" spans="1:14" ht="12.75">
      <c r="A72" t="s">
        <v>123</v>
      </c>
      <c r="B72" s="13">
        <v>29140.96</v>
      </c>
      <c r="C72" s="14">
        <v>26599.15</v>
      </c>
      <c r="D72" s="14">
        <v>26204.43</v>
      </c>
      <c r="E72" s="14">
        <v>25022.11</v>
      </c>
      <c r="F72" s="17">
        <v>24764.9</v>
      </c>
      <c r="G72" s="14">
        <v>23985.469999999998</v>
      </c>
      <c r="H72" s="20">
        <v>26454.5</v>
      </c>
      <c r="I72" s="22">
        <v>20818.81</v>
      </c>
      <c r="J72" s="14">
        <v>20902.36</v>
      </c>
      <c r="K72" s="14">
        <v>24050.72</v>
      </c>
      <c r="L72" s="24">
        <v>21717.76</v>
      </c>
      <c r="M72" s="24">
        <v>22280.29</v>
      </c>
      <c r="N72" s="6">
        <f t="shared" si="0"/>
        <v>291941.45999999996</v>
      </c>
    </row>
    <row r="73" spans="1:14" ht="12.75">
      <c r="A73" t="s">
        <v>61</v>
      </c>
      <c r="B73" s="13">
        <v>6408.55</v>
      </c>
      <c r="C73" s="14">
        <v>5439.34</v>
      </c>
      <c r="D73" s="14">
        <v>5738.44</v>
      </c>
      <c r="E73" s="14">
        <v>6452</v>
      </c>
      <c r="F73" s="17">
        <v>5489.18</v>
      </c>
      <c r="G73" s="14">
        <v>5177.67</v>
      </c>
      <c r="H73" s="20">
        <v>5882.13</v>
      </c>
      <c r="I73" s="22">
        <v>4374.37</v>
      </c>
      <c r="J73" s="14">
        <v>5154.99</v>
      </c>
      <c r="K73" s="14">
        <v>5371.21</v>
      </c>
      <c r="L73" s="24">
        <v>4970.160000000001</v>
      </c>
      <c r="M73" s="24">
        <v>5619.57</v>
      </c>
      <c r="N73" s="6">
        <f t="shared" si="0"/>
        <v>66077.61</v>
      </c>
    </row>
    <row r="74" spans="1:14" ht="12.75">
      <c r="A74" t="s">
        <v>62</v>
      </c>
      <c r="B74" s="13">
        <v>6319.16</v>
      </c>
      <c r="C74" s="14">
        <v>5870.2</v>
      </c>
      <c r="D74" s="14">
        <v>6464.06</v>
      </c>
      <c r="E74" s="14">
        <v>6392.14</v>
      </c>
      <c r="F74" s="17">
        <v>5308.62</v>
      </c>
      <c r="G74" s="14">
        <v>5772.63</v>
      </c>
      <c r="H74" s="20">
        <v>6278.28</v>
      </c>
      <c r="I74" s="22">
        <v>4875.75</v>
      </c>
      <c r="J74" s="14">
        <v>5304.679999999999</v>
      </c>
      <c r="K74" s="14">
        <v>5168.9400000000005</v>
      </c>
      <c r="L74" s="24">
        <v>5751.339999999999</v>
      </c>
      <c r="M74" s="24">
        <v>5285.509999999999</v>
      </c>
      <c r="N74" s="6">
        <f t="shared" si="0"/>
        <v>68791.31</v>
      </c>
    </row>
    <row r="75" spans="1:14" ht="12.75">
      <c r="A75" t="s">
        <v>124</v>
      </c>
      <c r="B75" s="13">
        <v>191095.56</v>
      </c>
      <c r="C75" s="14">
        <v>189811.13</v>
      </c>
      <c r="D75" s="14">
        <v>193448.01</v>
      </c>
      <c r="E75" s="14">
        <v>182531.71</v>
      </c>
      <c r="F75" s="17">
        <v>189563.95</v>
      </c>
      <c r="G75" s="14">
        <v>177741.27</v>
      </c>
      <c r="H75" s="20">
        <v>187582.29</v>
      </c>
      <c r="I75" s="22">
        <v>177954.08</v>
      </c>
      <c r="J75" s="14">
        <v>184937.91999999998</v>
      </c>
      <c r="K75" s="14">
        <v>217149.29</v>
      </c>
      <c r="L75" s="24">
        <v>205998.29</v>
      </c>
      <c r="M75" s="24">
        <v>198316.30000000002</v>
      </c>
      <c r="N75" s="6">
        <f t="shared" si="0"/>
        <v>2296129.8</v>
      </c>
    </row>
    <row r="76" spans="1:14" ht="12.75">
      <c r="A76" t="s">
        <v>125</v>
      </c>
      <c r="B76" s="13">
        <v>9518.48</v>
      </c>
      <c r="C76" s="14">
        <v>8846.33</v>
      </c>
      <c r="D76" s="14">
        <v>8199.67</v>
      </c>
      <c r="E76" s="14">
        <v>8956.85</v>
      </c>
      <c r="F76" s="17">
        <v>9362.72</v>
      </c>
      <c r="G76" s="14">
        <v>9201.380000000001</v>
      </c>
      <c r="H76" s="20">
        <v>9460.4</v>
      </c>
      <c r="I76" s="22">
        <v>8936.98</v>
      </c>
      <c r="J76" s="14">
        <v>9088.76</v>
      </c>
      <c r="K76" s="14">
        <v>10023.470000000001</v>
      </c>
      <c r="L76" s="24">
        <v>10325.9</v>
      </c>
      <c r="M76" s="24">
        <v>10578.619999999999</v>
      </c>
      <c r="N76" s="6">
        <f t="shared" si="0"/>
        <v>112499.55999999998</v>
      </c>
    </row>
    <row r="77" spans="1:14" ht="12.75">
      <c r="A77" t="s">
        <v>126</v>
      </c>
      <c r="B77" s="13">
        <v>43995.36</v>
      </c>
      <c r="C77" s="14">
        <v>37789.92</v>
      </c>
      <c r="D77" s="14">
        <v>32533.19</v>
      </c>
      <c r="E77" s="14">
        <v>30462.14</v>
      </c>
      <c r="F77" s="17">
        <v>30532.61</v>
      </c>
      <c r="G77" s="14">
        <v>27699.43</v>
      </c>
      <c r="H77" s="20">
        <v>28612.380000000005</v>
      </c>
      <c r="I77" s="22">
        <v>25817.010000000002</v>
      </c>
      <c r="J77" s="14">
        <v>26970.52</v>
      </c>
      <c r="K77" s="14">
        <v>35935.25</v>
      </c>
      <c r="L77" s="24">
        <v>34407.78999999999</v>
      </c>
      <c r="M77" s="24">
        <v>35387.17</v>
      </c>
      <c r="N77" s="6">
        <f>SUM(B77:M77)</f>
        <v>390142.76999999996</v>
      </c>
    </row>
    <row r="78" spans="1:14" ht="12.75">
      <c r="A78" t="s">
        <v>66</v>
      </c>
      <c r="B78" s="13">
        <v>11251.36</v>
      </c>
      <c r="C78" s="14">
        <v>10664.37</v>
      </c>
      <c r="D78" s="14">
        <v>10537.87</v>
      </c>
      <c r="E78" s="14">
        <v>10115.81</v>
      </c>
      <c r="F78" s="17">
        <v>10092.28</v>
      </c>
      <c r="G78" s="14">
        <v>9296.95</v>
      </c>
      <c r="H78" s="20">
        <v>10450.360000000002</v>
      </c>
      <c r="I78" s="22">
        <v>9022.39</v>
      </c>
      <c r="J78" s="14">
        <v>8656.970000000001</v>
      </c>
      <c r="K78" s="14">
        <v>11802.199999999999</v>
      </c>
      <c r="L78" s="24">
        <v>10803.83</v>
      </c>
      <c r="M78" s="24">
        <v>11002.71</v>
      </c>
      <c r="N78" s="6">
        <f>SUM(B78:M78)</f>
        <v>123697.1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6863768.620000001</v>
      </c>
      <c r="C80" s="6">
        <f t="shared" si="1"/>
        <v>6616320.810000003</v>
      </c>
      <c r="D80" s="6">
        <f t="shared" si="1"/>
        <v>6709589.98</v>
      </c>
      <c r="E80" s="6">
        <f t="shared" si="1"/>
        <v>6645847.619999998</v>
      </c>
      <c r="F80" s="6">
        <f t="shared" si="1"/>
        <v>6677858.06</v>
      </c>
      <c r="G80" s="6">
        <f t="shared" si="1"/>
        <v>6426867.25</v>
      </c>
      <c r="H80" s="6">
        <f t="shared" si="1"/>
        <v>6781267.78</v>
      </c>
      <c r="I80" s="6">
        <f t="shared" si="1"/>
        <v>6510081.390000001</v>
      </c>
      <c r="J80" s="6">
        <f t="shared" si="1"/>
        <v>6434808.879999999</v>
      </c>
      <c r="K80" s="6">
        <f t="shared" si="1"/>
        <v>7206716.84</v>
      </c>
      <c r="L80" s="6">
        <f t="shared" si="1"/>
        <v>6809998.780000003</v>
      </c>
      <c r="M80" s="6">
        <f t="shared" si="1"/>
        <v>6772248.309999999</v>
      </c>
      <c r="N80" s="6">
        <f>SUM(B80:M80)</f>
        <v>80455374.32000001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69" sqref="M69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596179.01</v>
      </c>
      <c r="C12" s="16">
        <v>620558.81</v>
      </c>
      <c r="D12" s="16">
        <v>605067.6</v>
      </c>
      <c r="E12" s="16">
        <v>588223.08</v>
      </c>
      <c r="F12" s="17">
        <v>611255.79</v>
      </c>
      <c r="G12" s="11">
        <v>582728.6000000001</v>
      </c>
      <c r="H12" s="18">
        <v>608714.23</v>
      </c>
      <c r="I12" s="21">
        <v>565367.03</v>
      </c>
      <c r="J12" s="16">
        <v>575219.12</v>
      </c>
      <c r="K12" s="21">
        <v>664385.03</v>
      </c>
      <c r="L12" s="5">
        <v>632471.6599999999</v>
      </c>
      <c r="M12" s="5">
        <v>622569.5000000001</v>
      </c>
      <c r="N12" s="6">
        <f aca="true" t="shared" si="0" ref="N12:N43">SUM(B12:M12)</f>
        <v>7272739.460000001</v>
      </c>
    </row>
    <row r="13" spans="1:14" ht="12.75">
      <c r="A13" t="s">
        <v>91</v>
      </c>
      <c r="B13" s="11">
        <v>98286.4</v>
      </c>
      <c r="C13" s="16">
        <v>73132.89</v>
      </c>
      <c r="D13" s="16">
        <v>99941.65</v>
      </c>
      <c r="E13" s="16">
        <v>95391.8</v>
      </c>
      <c r="F13" s="17">
        <v>91924.23</v>
      </c>
      <c r="G13" s="11">
        <v>94990.16</v>
      </c>
      <c r="H13" s="18">
        <v>127794.15000000001</v>
      </c>
      <c r="I13" s="21">
        <v>88854.42</v>
      </c>
      <c r="J13" s="16">
        <v>81577.71</v>
      </c>
      <c r="K13" s="21">
        <v>99005.42000000001</v>
      </c>
      <c r="L13" s="5">
        <v>91721.39</v>
      </c>
      <c r="M13" s="5">
        <v>122208.78</v>
      </c>
      <c r="N13" s="6">
        <f t="shared" si="0"/>
        <v>1164829</v>
      </c>
    </row>
    <row r="14" spans="1:14" ht="12.75">
      <c r="A14" s="27" t="s">
        <v>92</v>
      </c>
      <c r="B14" s="11">
        <v>584196.58</v>
      </c>
      <c r="C14" s="16">
        <v>595237.46</v>
      </c>
      <c r="D14" s="16">
        <v>519369.78</v>
      </c>
      <c r="E14" s="16">
        <v>507442.76</v>
      </c>
      <c r="F14" s="17">
        <v>477108.02</v>
      </c>
      <c r="G14" s="11">
        <v>424913.69</v>
      </c>
      <c r="H14" s="18">
        <v>454857.06000000006</v>
      </c>
      <c r="I14" s="21">
        <v>424251.86</v>
      </c>
      <c r="J14" s="16">
        <v>453524.08</v>
      </c>
      <c r="K14" s="21">
        <v>583406.87</v>
      </c>
      <c r="L14" s="5">
        <v>539949.52</v>
      </c>
      <c r="M14" s="5">
        <v>545467.33</v>
      </c>
      <c r="N14" s="6">
        <f t="shared" si="0"/>
        <v>6109725.01</v>
      </c>
    </row>
    <row r="15" spans="1:14" ht="12.75">
      <c r="A15" t="s">
        <v>5</v>
      </c>
      <c r="B15" s="11">
        <v>94012.21</v>
      </c>
      <c r="C15" s="16">
        <v>96362.09</v>
      </c>
      <c r="D15" s="16">
        <v>89777.73</v>
      </c>
      <c r="E15" s="16">
        <v>87855.11</v>
      </c>
      <c r="F15" s="17">
        <v>74699.43</v>
      </c>
      <c r="G15" s="11">
        <v>80029.62000000001</v>
      </c>
      <c r="H15" s="18">
        <v>81596.02</v>
      </c>
      <c r="I15" s="21">
        <v>73818.65</v>
      </c>
      <c r="J15" s="16">
        <v>77523.34</v>
      </c>
      <c r="K15" s="21">
        <v>96700.58</v>
      </c>
      <c r="L15" s="5">
        <v>95479.53</v>
      </c>
      <c r="M15" s="5">
        <v>92988.77</v>
      </c>
      <c r="N15" s="6">
        <f t="shared" si="0"/>
        <v>1040843.08</v>
      </c>
    </row>
    <row r="16" spans="1:14" ht="12.75">
      <c r="A16" t="s">
        <v>93</v>
      </c>
      <c r="B16" s="11">
        <v>1366165.41</v>
      </c>
      <c r="C16" s="16">
        <v>1361086.13</v>
      </c>
      <c r="D16" s="16">
        <v>1369783.19</v>
      </c>
      <c r="E16" s="16">
        <v>1330911.76</v>
      </c>
      <c r="F16" s="17">
        <v>1366855.15</v>
      </c>
      <c r="G16" s="11">
        <v>1284037.64</v>
      </c>
      <c r="H16" s="18">
        <v>1359839.7599999998</v>
      </c>
      <c r="I16" s="21">
        <v>1300603.49</v>
      </c>
      <c r="J16" s="16">
        <v>1345546.36</v>
      </c>
      <c r="K16" s="21">
        <v>1538472</v>
      </c>
      <c r="L16" s="5">
        <v>1450015.92</v>
      </c>
      <c r="M16" s="5">
        <v>1450819.62</v>
      </c>
      <c r="N16" s="6">
        <f t="shared" si="0"/>
        <v>16524136.43</v>
      </c>
    </row>
    <row r="17" spans="1:14" ht="12.75">
      <c r="A17" t="s">
        <v>94</v>
      </c>
      <c r="B17" s="11">
        <v>4375714.59</v>
      </c>
      <c r="C17" s="16">
        <v>4204960.04</v>
      </c>
      <c r="D17" s="16">
        <v>4325564.77</v>
      </c>
      <c r="E17" s="16">
        <v>4249658.83</v>
      </c>
      <c r="F17" s="17">
        <v>4321989.22</v>
      </c>
      <c r="G17" s="11">
        <v>4222177.95</v>
      </c>
      <c r="H17" s="18">
        <v>4366748.13</v>
      </c>
      <c r="I17" s="21">
        <v>4305622.2</v>
      </c>
      <c r="J17" s="16">
        <v>4113838.0300000003</v>
      </c>
      <c r="K17" s="21">
        <v>4594404.58</v>
      </c>
      <c r="L17" s="5">
        <v>4313785.65</v>
      </c>
      <c r="M17" s="5">
        <v>4336195.050000001</v>
      </c>
      <c r="N17" s="6">
        <f t="shared" si="0"/>
        <v>51730659.03999999</v>
      </c>
    </row>
    <row r="18" spans="1:14" ht="12.75">
      <c r="A18" t="s">
        <v>8</v>
      </c>
      <c r="B18" s="11">
        <v>38719.29</v>
      </c>
      <c r="C18" s="16">
        <v>33896.2</v>
      </c>
      <c r="D18" s="16">
        <v>35275.95</v>
      </c>
      <c r="E18" s="16">
        <v>35039.31</v>
      </c>
      <c r="F18" s="17">
        <v>32182.35</v>
      </c>
      <c r="G18" s="11">
        <v>33403.76</v>
      </c>
      <c r="H18" s="18">
        <v>35178.719999999994</v>
      </c>
      <c r="I18" s="21">
        <v>26503.37</v>
      </c>
      <c r="J18" s="16">
        <v>30280.73</v>
      </c>
      <c r="K18" s="21">
        <v>31718.1</v>
      </c>
      <c r="L18" s="5">
        <v>29733.23</v>
      </c>
      <c r="M18" s="5">
        <v>30442.18</v>
      </c>
      <c r="N18" s="6">
        <f t="shared" si="0"/>
        <v>392373.18999999994</v>
      </c>
    </row>
    <row r="19" spans="1:14" ht="12.75">
      <c r="A19" t="s">
        <v>95</v>
      </c>
      <c r="B19" s="11">
        <v>424524.81</v>
      </c>
      <c r="C19" s="16">
        <v>420558.85</v>
      </c>
      <c r="D19" s="16">
        <v>422732.74</v>
      </c>
      <c r="E19" s="16">
        <v>417102.37</v>
      </c>
      <c r="F19" s="17">
        <v>429697.05</v>
      </c>
      <c r="G19" s="11">
        <v>438151.75999999995</v>
      </c>
      <c r="H19" s="18">
        <v>457627.20999999996</v>
      </c>
      <c r="I19" s="21">
        <v>435320.20999999996</v>
      </c>
      <c r="J19" s="16">
        <v>456613.7</v>
      </c>
      <c r="K19" s="21">
        <v>518925.75</v>
      </c>
      <c r="L19" s="5">
        <v>469341.72000000003</v>
      </c>
      <c r="M19" s="5">
        <v>447224.09</v>
      </c>
      <c r="N19" s="6">
        <f t="shared" si="0"/>
        <v>5337820.259999999</v>
      </c>
    </row>
    <row r="20" spans="1:14" ht="12.75">
      <c r="A20" t="s">
        <v>96</v>
      </c>
      <c r="B20" s="11">
        <v>270622.67</v>
      </c>
      <c r="C20" s="16">
        <v>277406.19</v>
      </c>
      <c r="D20" s="16">
        <v>278471.79</v>
      </c>
      <c r="E20" s="16">
        <v>268131.24</v>
      </c>
      <c r="F20" s="17">
        <v>268255.18</v>
      </c>
      <c r="G20" s="11">
        <v>264849.76999999996</v>
      </c>
      <c r="H20" s="18">
        <v>276878.89</v>
      </c>
      <c r="I20" s="21">
        <v>262931.76</v>
      </c>
      <c r="J20" s="16">
        <v>272819.76</v>
      </c>
      <c r="K20" s="21">
        <v>312470.95999999996</v>
      </c>
      <c r="L20" s="5">
        <v>302656.73000000004</v>
      </c>
      <c r="M20" s="5">
        <v>299600.24000000005</v>
      </c>
      <c r="N20" s="6">
        <f t="shared" si="0"/>
        <v>3355095.18</v>
      </c>
    </row>
    <row r="21" spans="1:14" ht="12.75">
      <c r="A21" t="s">
        <v>97</v>
      </c>
      <c r="B21" s="11">
        <v>421947.54</v>
      </c>
      <c r="C21" s="16">
        <v>419610.95</v>
      </c>
      <c r="D21" s="16">
        <v>432991.69</v>
      </c>
      <c r="E21" s="16">
        <v>415297.25</v>
      </c>
      <c r="F21" s="17">
        <v>414742.69</v>
      </c>
      <c r="G21" s="11">
        <v>380909.2</v>
      </c>
      <c r="H21" s="18">
        <v>411713.53</v>
      </c>
      <c r="I21" s="21">
        <v>381308.54000000004</v>
      </c>
      <c r="J21" s="16">
        <v>385314.11</v>
      </c>
      <c r="K21" s="21">
        <v>450483.52999999997</v>
      </c>
      <c r="L21" s="5">
        <v>431566.58999999997</v>
      </c>
      <c r="M21" s="5">
        <v>445665.54</v>
      </c>
      <c r="N21" s="6">
        <f t="shared" si="0"/>
        <v>4991551.16</v>
      </c>
    </row>
    <row r="22" spans="1:14" ht="12.75">
      <c r="A22" t="s">
        <v>98</v>
      </c>
      <c r="B22" s="11">
        <v>639234.76</v>
      </c>
      <c r="C22" s="16">
        <v>611221.95</v>
      </c>
      <c r="D22" s="16">
        <v>617188.45</v>
      </c>
      <c r="E22" s="16">
        <v>619234.13</v>
      </c>
      <c r="F22" s="17">
        <v>665024.53</v>
      </c>
      <c r="G22" s="11">
        <v>682749.88</v>
      </c>
      <c r="H22" s="18">
        <v>703523.75</v>
      </c>
      <c r="I22" s="21">
        <v>737112.92</v>
      </c>
      <c r="J22" s="16">
        <v>771506.13</v>
      </c>
      <c r="K22" s="21">
        <v>879206.8899999999</v>
      </c>
      <c r="L22" s="5">
        <v>782929.19</v>
      </c>
      <c r="M22" s="5">
        <v>701406.04</v>
      </c>
      <c r="N22" s="6">
        <f t="shared" si="0"/>
        <v>8410338.620000001</v>
      </c>
    </row>
    <row r="23" spans="1:14" ht="12.75">
      <c r="A23" t="s">
        <v>12</v>
      </c>
      <c r="B23" s="11">
        <v>332003.36</v>
      </c>
      <c r="C23" s="16">
        <v>307029.12</v>
      </c>
      <c r="D23" s="16">
        <v>320673.59</v>
      </c>
      <c r="E23" s="16">
        <v>311273.03</v>
      </c>
      <c r="F23" s="17">
        <v>297394.28</v>
      </c>
      <c r="G23" s="11">
        <v>306221.99</v>
      </c>
      <c r="H23" s="18">
        <v>351189.5</v>
      </c>
      <c r="I23" s="21">
        <v>269452.41000000003</v>
      </c>
      <c r="J23" s="16">
        <v>276978.24</v>
      </c>
      <c r="K23" s="21">
        <v>298440.38</v>
      </c>
      <c r="L23" s="5">
        <v>277074.85000000003</v>
      </c>
      <c r="M23" s="5">
        <v>287394.7100000001</v>
      </c>
      <c r="N23" s="6">
        <f t="shared" si="0"/>
        <v>3635125.4600000004</v>
      </c>
    </row>
    <row r="24" spans="1:14" ht="12.75">
      <c r="A24" t="s">
        <v>129</v>
      </c>
      <c r="B24" s="11">
        <v>5887403.45</v>
      </c>
      <c r="C24" s="16">
        <v>5525879.73</v>
      </c>
      <c r="D24" s="16">
        <v>5756646.7700000005</v>
      </c>
      <c r="E24" s="16">
        <v>5756857.500000001</v>
      </c>
      <c r="F24" s="17">
        <v>5816165.710000001</v>
      </c>
      <c r="G24" s="11">
        <v>5608937.6</v>
      </c>
      <c r="H24" s="18">
        <v>5801687.31</v>
      </c>
      <c r="I24" s="21">
        <v>5152085.75</v>
      </c>
      <c r="J24" s="16">
        <v>5188281.82</v>
      </c>
      <c r="K24" s="21">
        <v>5871431.7</v>
      </c>
      <c r="L24" s="5">
        <v>5618816.88</v>
      </c>
      <c r="M24" s="5">
        <v>5697769.879999999</v>
      </c>
      <c r="N24" s="6">
        <f t="shared" si="0"/>
        <v>67681964.10000001</v>
      </c>
    </row>
    <row r="25" spans="1:14" ht="12.75">
      <c r="A25" t="s">
        <v>13</v>
      </c>
      <c r="B25" s="11">
        <v>68148.41</v>
      </c>
      <c r="C25" s="16">
        <v>62738.5</v>
      </c>
      <c r="D25" s="16">
        <v>64033.43</v>
      </c>
      <c r="E25" s="16">
        <v>65885.14</v>
      </c>
      <c r="F25" s="17">
        <v>64738.23</v>
      </c>
      <c r="G25" s="11">
        <v>63569.57</v>
      </c>
      <c r="H25" s="18">
        <v>68151.35999999999</v>
      </c>
      <c r="I25" s="21">
        <v>62651.630000000005</v>
      </c>
      <c r="J25" s="16">
        <v>66963.64</v>
      </c>
      <c r="K25" s="21">
        <v>78650.21</v>
      </c>
      <c r="L25" s="5">
        <v>72378.29</v>
      </c>
      <c r="M25" s="5">
        <v>70699.63</v>
      </c>
      <c r="N25" s="6">
        <f t="shared" si="0"/>
        <v>808608.0399999999</v>
      </c>
    </row>
    <row r="26" spans="1:14" ht="12.75">
      <c r="A26" t="s">
        <v>14</v>
      </c>
      <c r="B26" s="11">
        <v>43347.97</v>
      </c>
      <c r="C26" s="16">
        <v>48131.05</v>
      </c>
      <c r="D26" s="16">
        <v>43245.04</v>
      </c>
      <c r="E26" s="16">
        <v>50155.49</v>
      </c>
      <c r="F26" s="17">
        <v>43511.98</v>
      </c>
      <c r="G26" s="11">
        <v>45149.369999999995</v>
      </c>
      <c r="H26" s="18">
        <v>46111.68</v>
      </c>
      <c r="I26" s="21">
        <v>42938.08</v>
      </c>
      <c r="J26" s="16">
        <v>42504.159999999996</v>
      </c>
      <c r="K26" s="21">
        <v>60359.270000000004</v>
      </c>
      <c r="L26" s="5">
        <v>56636.54</v>
      </c>
      <c r="M26" s="5">
        <v>61532.29</v>
      </c>
      <c r="N26" s="6">
        <f t="shared" si="0"/>
        <v>583622.92</v>
      </c>
    </row>
    <row r="27" spans="1:14" ht="12.75">
      <c r="A27" t="s">
        <v>99</v>
      </c>
      <c r="B27" s="11">
        <v>2737225.24</v>
      </c>
      <c r="C27" s="16">
        <v>2713124.51</v>
      </c>
      <c r="D27" s="16">
        <v>2733231.36</v>
      </c>
      <c r="E27" s="16">
        <v>2743564.3</v>
      </c>
      <c r="F27" s="17">
        <v>2653489.09</v>
      </c>
      <c r="G27" s="11">
        <v>2544268.6</v>
      </c>
      <c r="H27" s="18">
        <v>2744478.85</v>
      </c>
      <c r="I27" s="21">
        <v>2466287.64</v>
      </c>
      <c r="J27" s="16">
        <v>2473729.6</v>
      </c>
      <c r="K27" s="21">
        <v>2778045.3299999996</v>
      </c>
      <c r="L27" s="5">
        <v>2672037.2399999998</v>
      </c>
      <c r="M27" s="5">
        <v>2750334.2500000005</v>
      </c>
      <c r="N27" s="6">
        <f t="shared" si="0"/>
        <v>32009816.009999998</v>
      </c>
    </row>
    <row r="28" spans="1:14" ht="12.75">
      <c r="A28" t="s">
        <v>100</v>
      </c>
      <c r="B28" s="11">
        <v>863198.79</v>
      </c>
      <c r="C28" s="16">
        <v>858131.65</v>
      </c>
      <c r="D28" s="16">
        <v>833904.34</v>
      </c>
      <c r="E28" s="16">
        <v>833716.01</v>
      </c>
      <c r="F28" s="17">
        <v>796853.13</v>
      </c>
      <c r="G28" s="11">
        <v>751269.19</v>
      </c>
      <c r="H28" s="18">
        <v>796347.1</v>
      </c>
      <c r="I28" s="21">
        <v>714847.0399999999</v>
      </c>
      <c r="J28" s="16">
        <v>698513.5499999999</v>
      </c>
      <c r="K28" s="21">
        <v>831673.58</v>
      </c>
      <c r="L28" s="5">
        <v>772330.38</v>
      </c>
      <c r="M28" s="5">
        <v>786691.27</v>
      </c>
      <c r="N28" s="6">
        <f t="shared" si="0"/>
        <v>9537476.03</v>
      </c>
    </row>
    <row r="29" spans="1:14" ht="12.75">
      <c r="A29" t="s">
        <v>17</v>
      </c>
      <c r="B29" s="11">
        <v>200213.69</v>
      </c>
      <c r="C29" s="16">
        <v>204923.31</v>
      </c>
      <c r="D29" s="16">
        <v>196896.4</v>
      </c>
      <c r="E29" s="16">
        <v>185234.55</v>
      </c>
      <c r="F29" s="17">
        <v>199689.56</v>
      </c>
      <c r="G29" s="11">
        <v>189107.84</v>
      </c>
      <c r="H29" s="18">
        <v>196680.58999999997</v>
      </c>
      <c r="I29" s="21">
        <v>175599.86000000002</v>
      </c>
      <c r="J29" s="16">
        <v>178304.32</v>
      </c>
      <c r="K29" s="21">
        <v>214500.44000000003</v>
      </c>
      <c r="L29" s="5">
        <v>200343.09</v>
      </c>
      <c r="M29" s="5">
        <v>190104.53</v>
      </c>
      <c r="N29" s="6">
        <f t="shared" si="0"/>
        <v>2331598.1799999997</v>
      </c>
    </row>
    <row r="30" spans="1:14" ht="12.75">
      <c r="A30" t="s">
        <v>18</v>
      </c>
      <c r="B30" s="11">
        <v>41089.18</v>
      </c>
      <c r="C30" s="16">
        <v>37563.09</v>
      </c>
      <c r="D30" s="16">
        <v>30474.09</v>
      </c>
      <c r="E30" s="16">
        <v>31750.18</v>
      </c>
      <c r="F30" s="17">
        <v>30658.19</v>
      </c>
      <c r="G30" s="11">
        <v>27386.859999999997</v>
      </c>
      <c r="H30" s="18">
        <v>26158.56</v>
      </c>
      <c r="I30" s="21">
        <v>24571.070000000003</v>
      </c>
      <c r="J30" s="16">
        <v>26933.980000000003</v>
      </c>
      <c r="K30" s="21">
        <v>30047.420000000002</v>
      </c>
      <c r="L30" s="5">
        <v>31739.429999999997</v>
      </c>
      <c r="M30" s="5">
        <v>32328.829999999998</v>
      </c>
      <c r="N30" s="6">
        <f t="shared" si="0"/>
        <v>370700.87999999995</v>
      </c>
    </row>
    <row r="31" spans="1:14" ht="12.75">
      <c r="A31" t="s">
        <v>19</v>
      </c>
      <c r="B31" s="11">
        <v>168306.74</v>
      </c>
      <c r="C31" s="16">
        <v>162643.57</v>
      </c>
      <c r="D31" s="16">
        <v>152473.67</v>
      </c>
      <c r="E31" s="16">
        <v>146398.87</v>
      </c>
      <c r="F31" s="17">
        <v>150825.6</v>
      </c>
      <c r="G31" s="11">
        <v>158856.05</v>
      </c>
      <c r="H31" s="18">
        <v>160735.61</v>
      </c>
      <c r="I31" s="21">
        <v>1287867.45</v>
      </c>
      <c r="J31" s="16">
        <v>148685.71</v>
      </c>
      <c r="K31" s="21">
        <v>187602.5</v>
      </c>
      <c r="L31" s="5">
        <v>163712.44999999998</v>
      </c>
      <c r="M31" s="5">
        <v>173481.93</v>
      </c>
      <c r="N31" s="6">
        <f t="shared" si="0"/>
        <v>3061590.15</v>
      </c>
    </row>
    <row r="32" spans="1:14" ht="12.75">
      <c r="A32" t="s">
        <v>20</v>
      </c>
      <c r="B32" s="11">
        <v>44272.5</v>
      </c>
      <c r="C32" s="16">
        <v>40713.96</v>
      </c>
      <c r="D32" s="16">
        <v>42778.12</v>
      </c>
      <c r="E32" s="16">
        <v>40831.49</v>
      </c>
      <c r="F32" s="17">
        <v>39097.36</v>
      </c>
      <c r="G32" s="11">
        <v>38699.020000000004</v>
      </c>
      <c r="H32" s="18">
        <v>40261.04</v>
      </c>
      <c r="I32" s="21">
        <v>36856.240000000005</v>
      </c>
      <c r="J32" s="16">
        <v>36439.24</v>
      </c>
      <c r="K32" s="21">
        <v>35587.52</v>
      </c>
      <c r="L32" s="5">
        <v>34832.37</v>
      </c>
      <c r="M32" s="5">
        <v>36729.03</v>
      </c>
      <c r="N32" s="6">
        <f t="shared" si="0"/>
        <v>467097.89</v>
      </c>
    </row>
    <row r="33" spans="1:14" ht="12.75">
      <c r="A33" t="s">
        <v>21</v>
      </c>
      <c r="B33" s="11">
        <v>22887.18</v>
      </c>
      <c r="C33" s="16">
        <v>21967.01</v>
      </c>
      <c r="D33" s="16">
        <v>21920.64</v>
      </c>
      <c r="E33" s="16">
        <v>23512.97</v>
      </c>
      <c r="F33" s="17">
        <v>21707.08</v>
      </c>
      <c r="G33" s="11">
        <v>23466.82</v>
      </c>
      <c r="H33" s="18">
        <v>24058.78</v>
      </c>
      <c r="I33" s="21">
        <v>24572.57</v>
      </c>
      <c r="J33" s="16">
        <v>27925.71</v>
      </c>
      <c r="K33" s="21">
        <v>35371.020000000004</v>
      </c>
      <c r="L33" s="5">
        <v>31975.679999999997</v>
      </c>
      <c r="M33" s="5">
        <v>31868.65</v>
      </c>
      <c r="N33" s="6">
        <f t="shared" si="0"/>
        <v>311234.11000000004</v>
      </c>
    </row>
    <row r="34" spans="1:14" ht="12.75">
      <c r="A34" t="s">
        <v>101</v>
      </c>
      <c r="B34" s="11">
        <v>37898.3</v>
      </c>
      <c r="C34" s="16">
        <v>39671.15</v>
      </c>
      <c r="D34" s="16">
        <v>34680.94</v>
      </c>
      <c r="E34" s="16">
        <v>30907.59</v>
      </c>
      <c r="F34" s="17">
        <v>32168.37</v>
      </c>
      <c r="G34" s="11">
        <v>24982.739999999998</v>
      </c>
      <c r="H34" s="18">
        <v>27615.66</v>
      </c>
      <c r="I34" s="21">
        <v>26576.409999999996</v>
      </c>
      <c r="J34" s="16">
        <v>31189.999999999996</v>
      </c>
      <c r="K34" s="21">
        <v>41690.64</v>
      </c>
      <c r="L34" s="5">
        <v>44311.48</v>
      </c>
      <c r="M34" s="5">
        <v>44821.950000000004</v>
      </c>
      <c r="N34" s="6">
        <f t="shared" si="0"/>
        <v>416515.23</v>
      </c>
    </row>
    <row r="35" spans="1:14" ht="12.75">
      <c r="A35" t="s">
        <v>23</v>
      </c>
      <c r="B35" s="11">
        <v>91225.57</v>
      </c>
      <c r="C35" s="16">
        <v>87156.51</v>
      </c>
      <c r="D35" s="16">
        <v>85398.81</v>
      </c>
      <c r="E35" s="16">
        <v>85030</v>
      </c>
      <c r="F35" s="17">
        <v>78695.09</v>
      </c>
      <c r="G35" s="11">
        <v>79893.48000000001</v>
      </c>
      <c r="H35" s="18">
        <v>88931.15000000001</v>
      </c>
      <c r="I35" s="21">
        <v>63049.42</v>
      </c>
      <c r="J35" s="16">
        <v>66053.20000000001</v>
      </c>
      <c r="K35" s="21">
        <v>70167.25</v>
      </c>
      <c r="L35" s="5">
        <v>61454.869999999995</v>
      </c>
      <c r="M35" s="5">
        <v>61336.96</v>
      </c>
      <c r="N35" s="6">
        <f t="shared" si="0"/>
        <v>918392.3099999999</v>
      </c>
    </row>
    <row r="36" spans="1:14" ht="12.75">
      <c r="A36" t="s">
        <v>24</v>
      </c>
      <c r="B36" s="11">
        <v>72456.07</v>
      </c>
      <c r="C36" s="16">
        <v>65796.99</v>
      </c>
      <c r="D36" s="16">
        <v>68622.35</v>
      </c>
      <c r="E36" s="16">
        <v>71340.64</v>
      </c>
      <c r="F36" s="17">
        <v>71454.87</v>
      </c>
      <c r="G36" s="11">
        <v>69696.01999999999</v>
      </c>
      <c r="H36" s="18">
        <v>74994.14000000001</v>
      </c>
      <c r="I36" s="21">
        <v>68703.39</v>
      </c>
      <c r="J36" s="16">
        <v>73631.66999999998</v>
      </c>
      <c r="K36" s="21">
        <v>77961.59999999999</v>
      </c>
      <c r="L36" s="5">
        <v>73990.76</v>
      </c>
      <c r="M36" s="5">
        <v>73930.9</v>
      </c>
      <c r="N36" s="6">
        <f t="shared" si="0"/>
        <v>862579.3999999999</v>
      </c>
    </row>
    <row r="37" spans="1:14" ht="12.75">
      <c r="A37" t="s">
        <v>25</v>
      </c>
      <c r="B37" s="11">
        <v>119343.17</v>
      </c>
      <c r="C37" s="16">
        <v>116719.56</v>
      </c>
      <c r="D37" s="16">
        <v>124604.61</v>
      </c>
      <c r="E37" s="16">
        <v>128042.02</v>
      </c>
      <c r="F37" s="17">
        <v>118228.56</v>
      </c>
      <c r="G37" s="11">
        <v>119096.92000000001</v>
      </c>
      <c r="H37" s="18">
        <v>124844.53</v>
      </c>
      <c r="I37" s="21">
        <v>112331.19</v>
      </c>
      <c r="J37" s="16">
        <v>120179.98999999999</v>
      </c>
      <c r="K37" s="21">
        <v>136167.18</v>
      </c>
      <c r="L37" s="5">
        <v>127311.33</v>
      </c>
      <c r="M37" s="5">
        <v>129371.20999999999</v>
      </c>
      <c r="N37" s="6">
        <f t="shared" si="0"/>
        <v>1476240.27</v>
      </c>
    </row>
    <row r="38" spans="1:14" ht="12.75">
      <c r="A38" t="s">
        <v>102</v>
      </c>
      <c r="B38" s="11">
        <v>445046.65</v>
      </c>
      <c r="C38" s="16">
        <v>420506.89</v>
      </c>
      <c r="D38" s="16">
        <v>423700</v>
      </c>
      <c r="E38" s="16">
        <v>431145.57</v>
      </c>
      <c r="F38" s="17">
        <v>421992.17</v>
      </c>
      <c r="G38" s="11">
        <v>403708.88</v>
      </c>
      <c r="H38" s="18">
        <v>420845.04000000004</v>
      </c>
      <c r="I38" s="21">
        <v>399551.39</v>
      </c>
      <c r="J38" s="16">
        <v>418431.22</v>
      </c>
      <c r="K38" s="21">
        <v>458390.19</v>
      </c>
      <c r="L38" s="5">
        <v>435968.5</v>
      </c>
      <c r="M38" s="5">
        <v>436261.32999999996</v>
      </c>
      <c r="N38" s="6">
        <f t="shared" si="0"/>
        <v>5115547.830000001</v>
      </c>
    </row>
    <row r="39" spans="1:14" ht="12.75">
      <c r="A39" t="s">
        <v>27</v>
      </c>
      <c r="B39" s="11">
        <v>226744.91</v>
      </c>
      <c r="C39" s="16">
        <v>252877.28</v>
      </c>
      <c r="D39" s="16">
        <v>252270.83</v>
      </c>
      <c r="E39" s="16">
        <v>251484.21</v>
      </c>
      <c r="F39" s="17">
        <v>238001.87</v>
      </c>
      <c r="G39" s="11">
        <v>246582.87</v>
      </c>
      <c r="H39" s="18">
        <v>261545.27000000002</v>
      </c>
      <c r="I39" s="21">
        <v>247218.94</v>
      </c>
      <c r="J39" s="16">
        <v>266010.55000000005</v>
      </c>
      <c r="K39" s="21">
        <v>294304.61</v>
      </c>
      <c r="L39" s="5">
        <v>263347.38</v>
      </c>
      <c r="M39" s="5">
        <v>266962.94</v>
      </c>
      <c r="N39" s="6">
        <f t="shared" si="0"/>
        <v>3067351.66</v>
      </c>
    </row>
    <row r="40" spans="1:14" ht="12.75">
      <c r="A40" s="27" t="s">
        <v>103</v>
      </c>
      <c r="B40" s="11">
        <v>3384357.08</v>
      </c>
      <c r="C40" s="16">
        <v>3281169.81</v>
      </c>
      <c r="D40" s="16">
        <v>3368331.16</v>
      </c>
      <c r="E40" s="16">
        <v>3366873.82</v>
      </c>
      <c r="F40" s="17">
        <v>3376521.26</v>
      </c>
      <c r="G40" s="11">
        <v>3175131.14</v>
      </c>
      <c r="H40" s="18">
        <v>3375097.91</v>
      </c>
      <c r="I40" s="21">
        <v>3192836.34</v>
      </c>
      <c r="J40" s="16">
        <v>3242567.39</v>
      </c>
      <c r="K40" s="21">
        <v>3501393.28</v>
      </c>
      <c r="L40" s="5">
        <v>3319751.1599999997</v>
      </c>
      <c r="M40" s="5">
        <v>3351858.93</v>
      </c>
      <c r="N40" s="6">
        <f t="shared" si="0"/>
        <v>39935889.28</v>
      </c>
    </row>
    <row r="41" spans="1:14" ht="12.75">
      <c r="A41" t="s">
        <v>29</v>
      </c>
      <c r="B41" s="11">
        <v>69500.28</v>
      </c>
      <c r="C41" s="16">
        <v>69664.61</v>
      </c>
      <c r="D41" s="16">
        <v>63435.91</v>
      </c>
      <c r="E41" s="16">
        <v>60725.46</v>
      </c>
      <c r="F41" s="17">
        <v>58589.91</v>
      </c>
      <c r="G41" s="11">
        <v>61383.15</v>
      </c>
      <c r="H41" s="18">
        <v>64453.51</v>
      </c>
      <c r="I41" s="21">
        <v>52062.77</v>
      </c>
      <c r="J41" s="16">
        <v>54321.619999999995</v>
      </c>
      <c r="K41" s="21">
        <v>58567.09</v>
      </c>
      <c r="L41" s="5">
        <v>54236.95</v>
      </c>
      <c r="M41" s="5">
        <v>57428.719999999994</v>
      </c>
      <c r="N41" s="6">
        <f t="shared" si="0"/>
        <v>724369.98</v>
      </c>
    </row>
    <row r="42" spans="1:14" ht="12.75">
      <c r="A42" t="s">
        <v>104</v>
      </c>
      <c r="B42" s="11">
        <v>432874.89</v>
      </c>
      <c r="C42" s="16">
        <v>408788.81</v>
      </c>
      <c r="D42" s="16">
        <v>407280.95</v>
      </c>
      <c r="E42" s="16">
        <v>395705.47</v>
      </c>
      <c r="F42" s="17">
        <v>403027.92</v>
      </c>
      <c r="G42" s="11">
        <v>391649.4</v>
      </c>
      <c r="H42" s="18">
        <v>424652.7</v>
      </c>
      <c r="I42" s="21">
        <v>405952.77</v>
      </c>
      <c r="J42" s="16">
        <v>408477.06000000006</v>
      </c>
      <c r="K42" s="21">
        <v>410613.4</v>
      </c>
      <c r="L42" s="5">
        <v>387708.1500000001</v>
      </c>
      <c r="M42" s="5">
        <v>360259.66000000003</v>
      </c>
      <c r="N42" s="6">
        <f t="shared" si="0"/>
        <v>4836991.180000001</v>
      </c>
    </row>
    <row r="43" spans="1:14" ht="12.75">
      <c r="A43" t="s">
        <v>31</v>
      </c>
      <c r="B43" s="11">
        <v>330793.99</v>
      </c>
      <c r="C43" s="16">
        <v>314354.87</v>
      </c>
      <c r="D43" s="16">
        <v>297063.15</v>
      </c>
      <c r="E43" s="16">
        <v>315145.84</v>
      </c>
      <c r="F43" s="17">
        <v>283628.33</v>
      </c>
      <c r="G43" s="11">
        <v>283484.29</v>
      </c>
      <c r="H43" s="18">
        <v>303289.98</v>
      </c>
      <c r="I43" s="21">
        <v>240033.89</v>
      </c>
      <c r="J43" s="16">
        <v>235396.75</v>
      </c>
      <c r="K43" s="21">
        <v>215047.57</v>
      </c>
      <c r="L43" s="5">
        <v>191223.44</v>
      </c>
      <c r="M43" s="5">
        <v>201843.90999999997</v>
      </c>
      <c r="N43" s="6">
        <f t="shared" si="0"/>
        <v>3211306.0100000002</v>
      </c>
    </row>
    <row r="44" spans="1:14" ht="12.75">
      <c r="A44" t="s">
        <v>32</v>
      </c>
      <c r="B44" s="11">
        <v>72737.27</v>
      </c>
      <c r="C44" s="16">
        <v>71864.5</v>
      </c>
      <c r="D44" s="16">
        <v>70167.69</v>
      </c>
      <c r="E44" s="16">
        <v>70603.64</v>
      </c>
      <c r="F44" s="17">
        <v>63257.71</v>
      </c>
      <c r="G44" s="11">
        <v>67890.85999999999</v>
      </c>
      <c r="H44" s="18">
        <v>71854.74</v>
      </c>
      <c r="I44" s="21">
        <v>54268.02</v>
      </c>
      <c r="J44" s="16">
        <v>53669.57</v>
      </c>
      <c r="K44" s="21">
        <v>56380.57</v>
      </c>
      <c r="L44" s="5">
        <v>51239.52</v>
      </c>
      <c r="M44" s="5">
        <v>53407.100000000006</v>
      </c>
      <c r="N44" s="6">
        <f aca="true" t="shared" si="1" ref="N44:N75">SUM(B44:M44)</f>
        <v>757341.19</v>
      </c>
    </row>
    <row r="45" spans="1:14" ht="12.75">
      <c r="A45" t="s">
        <v>33</v>
      </c>
      <c r="B45" s="11">
        <v>18545.72</v>
      </c>
      <c r="C45" s="16">
        <v>13290.79</v>
      </c>
      <c r="D45" s="16">
        <v>13620.19</v>
      </c>
      <c r="E45" s="16">
        <v>13520.22</v>
      </c>
      <c r="F45" s="17">
        <v>13509.79</v>
      </c>
      <c r="G45" s="11">
        <v>13480.16</v>
      </c>
      <c r="H45" s="18">
        <v>13878.48</v>
      </c>
      <c r="I45" s="21">
        <v>14138.79</v>
      </c>
      <c r="J45" s="16">
        <v>15139.9</v>
      </c>
      <c r="K45" s="21">
        <v>23095.109999999997</v>
      </c>
      <c r="L45" s="5">
        <v>21989.070000000003</v>
      </c>
      <c r="M45" s="5">
        <v>22578.980000000003</v>
      </c>
      <c r="N45" s="6">
        <f t="shared" si="1"/>
        <v>196787.2</v>
      </c>
    </row>
    <row r="46" spans="1:14" ht="12.75">
      <c r="A46" t="s">
        <v>105</v>
      </c>
      <c r="B46" s="11">
        <v>711922.07</v>
      </c>
      <c r="C46" s="16">
        <v>714569.56</v>
      </c>
      <c r="D46" s="16">
        <v>729739.72</v>
      </c>
      <c r="E46" s="16">
        <v>713750.02</v>
      </c>
      <c r="F46" s="17">
        <v>725720.59</v>
      </c>
      <c r="G46" s="11">
        <v>716459.6900000001</v>
      </c>
      <c r="H46" s="18">
        <v>730981.76</v>
      </c>
      <c r="I46" s="21">
        <v>728968.31</v>
      </c>
      <c r="J46" s="16">
        <v>739631.85</v>
      </c>
      <c r="K46" s="21">
        <v>838932.64</v>
      </c>
      <c r="L46" s="5">
        <v>790337.65</v>
      </c>
      <c r="M46" s="5">
        <v>763286.4700000001</v>
      </c>
      <c r="N46" s="6">
        <f t="shared" si="1"/>
        <v>8904300.329999998</v>
      </c>
    </row>
    <row r="47" spans="1:14" ht="12.75">
      <c r="A47" t="s">
        <v>106</v>
      </c>
      <c r="B47" s="11">
        <v>1405507.41</v>
      </c>
      <c r="C47" s="16">
        <v>1350553.04</v>
      </c>
      <c r="D47" s="16">
        <v>1374144.65</v>
      </c>
      <c r="E47" s="16">
        <v>1368721.5</v>
      </c>
      <c r="F47" s="17">
        <v>1453159.4</v>
      </c>
      <c r="G47" s="11">
        <v>1429653.47</v>
      </c>
      <c r="H47" s="18">
        <v>1448526.7999999998</v>
      </c>
      <c r="I47" s="21">
        <v>1521230.97</v>
      </c>
      <c r="J47" s="16">
        <v>1582496.38</v>
      </c>
      <c r="K47" s="21">
        <v>1773539.6199999999</v>
      </c>
      <c r="L47" s="5">
        <v>1593722.6</v>
      </c>
      <c r="M47" s="5">
        <v>1518290.55</v>
      </c>
      <c r="N47" s="6">
        <f t="shared" si="1"/>
        <v>17819546.39</v>
      </c>
    </row>
    <row r="48" spans="1:14" ht="12.75">
      <c r="A48" t="s">
        <v>107</v>
      </c>
      <c r="B48" s="11">
        <v>681290.85</v>
      </c>
      <c r="C48" s="16">
        <v>687322.05</v>
      </c>
      <c r="D48" s="16">
        <v>707209.26</v>
      </c>
      <c r="E48" s="16">
        <v>713936.81</v>
      </c>
      <c r="F48" s="17">
        <v>696674.62</v>
      </c>
      <c r="G48" s="11">
        <v>675585.18</v>
      </c>
      <c r="H48" s="18">
        <v>699477.1499999999</v>
      </c>
      <c r="I48" s="21">
        <v>637113.94</v>
      </c>
      <c r="J48" s="16">
        <v>656733.02</v>
      </c>
      <c r="K48" s="21">
        <v>732983.03</v>
      </c>
      <c r="L48" s="5">
        <v>713325.4099999999</v>
      </c>
      <c r="M48" s="5">
        <v>728807.5</v>
      </c>
      <c r="N48" s="6">
        <f t="shared" si="1"/>
        <v>8330458.819999999</v>
      </c>
    </row>
    <row r="49" spans="1:14" ht="12.75">
      <c r="A49" t="s">
        <v>37</v>
      </c>
      <c r="B49" s="11">
        <v>121996.94</v>
      </c>
      <c r="C49" s="16">
        <v>122545.41</v>
      </c>
      <c r="D49" s="16">
        <v>107267.6</v>
      </c>
      <c r="E49" s="16">
        <v>115988</v>
      </c>
      <c r="F49" s="17">
        <v>108521.67</v>
      </c>
      <c r="G49" s="11">
        <v>113625.20000000001</v>
      </c>
      <c r="H49" s="18">
        <v>116073.18999999999</v>
      </c>
      <c r="I49" s="21">
        <v>114684.11</v>
      </c>
      <c r="J49" s="16">
        <v>117902.22</v>
      </c>
      <c r="K49" s="21">
        <v>149792.31000000003</v>
      </c>
      <c r="L49" s="5">
        <v>135403.94</v>
      </c>
      <c r="M49" s="5">
        <v>134336.78000000003</v>
      </c>
      <c r="N49" s="6">
        <f t="shared" si="1"/>
        <v>1458137.3699999999</v>
      </c>
    </row>
    <row r="50" spans="1:14" ht="12.75">
      <c r="A50" t="s">
        <v>38</v>
      </c>
      <c r="B50" s="11">
        <v>23244.9</v>
      </c>
      <c r="C50" s="16">
        <v>23517.41</v>
      </c>
      <c r="D50" s="16">
        <v>30057.07</v>
      </c>
      <c r="E50" s="16">
        <v>22728.31</v>
      </c>
      <c r="F50" s="17">
        <v>23312.63</v>
      </c>
      <c r="G50" s="11">
        <v>23690.190000000002</v>
      </c>
      <c r="H50" s="18">
        <v>23673.089999999997</v>
      </c>
      <c r="I50" s="21">
        <v>18431.329999999998</v>
      </c>
      <c r="J50" s="16">
        <v>21657.89</v>
      </c>
      <c r="K50" s="21">
        <v>21056.649999999998</v>
      </c>
      <c r="L50" s="5">
        <v>22098.929999999997</v>
      </c>
      <c r="M50" s="5">
        <v>20162.89</v>
      </c>
      <c r="N50" s="6">
        <f t="shared" si="1"/>
        <v>273631.29</v>
      </c>
    </row>
    <row r="51" spans="1:14" ht="12.75">
      <c r="A51" t="s">
        <v>39</v>
      </c>
      <c r="B51" s="11">
        <v>204962.22</v>
      </c>
      <c r="C51" s="16">
        <v>186063.95</v>
      </c>
      <c r="D51" s="16">
        <v>190354.01</v>
      </c>
      <c r="E51" s="16">
        <v>198556.66</v>
      </c>
      <c r="F51" s="17">
        <v>177329.83</v>
      </c>
      <c r="G51" s="11">
        <v>176540.56</v>
      </c>
      <c r="H51" s="18">
        <v>191402.99000000002</v>
      </c>
      <c r="I51" s="21">
        <v>138038.63999999998</v>
      </c>
      <c r="J51" s="16">
        <v>136634.93</v>
      </c>
      <c r="K51" s="21">
        <v>97280.02</v>
      </c>
      <c r="L51" s="5">
        <v>86401.14</v>
      </c>
      <c r="M51" s="5">
        <v>80819.76</v>
      </c>
      <c r="N51" s="6">
        <f t="shared" si="1"/>
        <v>1864384.7099999997</v>
      </c>
    </row>
    <row r="52" spans="1:14" ht="12.75">
      <c r="A52" t="s">
        <v>108</v>
      </c>
      <c r="B52" s="11">
        <v>775778.57</v>
      </c>
      <c r="C52" s="16">
        <v>753634.23</v>
      </c>
      <c r="D52" s="16">
        <v>762484.14</v>
      </c>
      <c r="E52" s="16">
        <v>755078.71</v>
      </c>
      <c r="F52" s="17">
        <v>774312.37</v>
      </c>
      <c r="G52" s="11">
        <v>751597.76</v>
      </c>
      <c r="H52" s="18">
        <v>785127.36</v>
      </c>
      <c r="I52" s="21">
        <v>757508.48</v>
      </c>
      <c r="J52" s="16">
        <v>787197.4</v>
      </c>
      <c r="K52" s="21">
        <v>885623.84</v>
      </c>
      <c r="L52" s="5">
        <v>824868.13</v>
      </c>
      <c r="M52" s="5">
        <v>805186.35</v>
      </c>
      <c r="N52" s="6">
        <f t="shared" si="1"/>
        <v>9418397.340000002</v>
      </c>
    </row>
    <row r="53" spans="1:14" ht="12.75">
      <c r="A53" t="s">
        <v>41</v>
      </c>
      <c r="B53" s="11">
        <v>1133084.7</v>
      </c>
      <c r="C53" s="16">
        <v>1092322.93</v>
      </c>
      <c r="D53" s="16">
        <v>1090596.71</v>
      </c>
      <c r="E53" s="16">
        <v>1075764.88</v>
      </c>
      <c r="F53" s="17">
        <v>1064987.75</v>
      </c>
      <c r="G53" s="11">
        <v>1045778.2100000001</v>
      </c>
      <c r="H53" s="18">
        <v>1110902.74</v>
      </c>
      <c r="I53" s="21">
        <v>947626.59</v>
      </c>
      <c r="J53" s="16">
        <v>970564.48</v>
      </c>
      <c r="K53" s="21">
        <v>1019547.6299999999</v>
      </c>
      <c r="L53" s="5">
        <v>957139.18</v>
      </c>
      <c r="M53" s="5">
        <v>967343.93</v>
      </c>
      <c r="N53" s="6">
        <f t="shared" si="1"/>
        <v>12475659.73</v>
      </c>
    </row>
    <row r="54" spans="1:14" ht="12.75">
      <c r="A54" t="s">
        <v>42</v>
      </c>
      <c r="B54" s="11">
        <v>400097.98</v>
      </c>
      <c r="C54" s="16">
        <v>373505.63</v>
      </c>
      <c r="D54" s="16">
        <v>372751.11</v>
      </c>
      <c r="E54" s="16">
        <v>377051.32</v>
      </c>
      <c r="F54" s="17">
        <v>383328.37</v>
      </c>
      <c r="G54" s="11">
        <v>376216.01</v>
      </c>
      <c r="H54" s="18">
        <v>404040.86000000004</v>
      </c>
      <c r="I54" s="21">
        <v>406854.96</v>
      </c>
      <c r="J54" s="16">
        <v>403610.24</v>
      </c>
      <c r="K54" s="21">
        <v>460814.24</v>
      </c>
      <c r="L54" s="5">
        <v>426909.5</v>
      </c>
      <c r="M54" s="5">
        <v>411154.22</v>
      </c>
      <c r="N54" s="6">
        <f t="shared" si="1"/>
        <v>4796334.4399999995</v>
      </c>
    </row>
    <row r="55" spans="1:14" ht="12.75">
      <c r="A55" t="s">
        <v>109</v>
      </c>
      <c r="B55" s="11">
        <v>277414.17</v>
      </c>
      <c r="C55" s="16">
        <v>280524.68</v>
      </c>
      <c r="D55" s="16">
        <v>258174.17</v>
      </c>
      <c r="E55" s="16">
        <v>201237.18</v>
      </c>
      <c r="F55" s="17">
        <v>205736.78</v>
      </c>
      <c r="G55" s="11">
        <v>216634.82</v>
      </c>
      <c r="H55" s="18">
        <v>210061.85</v>
      </c>
      <c r="I55" s="21">
        <v>235544.2</v>
      </c>
      <c r="J55" s="16">
        <v>239990.39</v>
      </c>
      <c r="K55" s="21">
        <v>293248.91</v>
      </c>
      <c r="L55" s="5">
        <v>262155.03</v>
      </c>
      <c r="M55" s="5">
        <v>273526.58999999997</v>
      </c>
      <c r="N55" s="6">
        <f t="shared" si="1"/>
        <v>2954248.7700000005</v>
      </c>
    </row>
    <row r="56" spans="1:14" ht="12.75">
      <c r="A56" t="s">
        <v>110</v>
      </c>
      <c r="B56" s="11">
        <v>213983.57</v>
      </c>
      <c r="C56" s="16">
        <v>221553.2</v>
      </c>
      <c r="D56" s="16">
        <v>211440.5</v>
      </c>
      <c r="E56" s="16">
        <v>206062.24</v>
      </c>
      <c r="F56" s="17">
        <v>198801.82</v>
      </c>
      <c r="G56" s="11">
        <v>193520.94</v>
      </c>
      <c r="H56" s="18">
        <v>215840.36</v>
      </c>
      <c r="I56" s="21">
        <v>190920.87</v>
      </c>
      <c r="J56" s="16">
        <v>175967.65000000002</v>
      </c>
      <c r="K56" s="21">
        <v>185514.06</v>
      </c>
      <c r="L56" s="5">
        <v>190360.5</v>
      </c>
      <c r="M56" s="5">
        <v>182444.00000000003</v>
      </c>
      <c r="N56" s="6">
        <f t="shared" si="1"/>
        <v>2386409.71</v>
      </c>
    </row>
    <row r="57" spans="1:14" ht="12.75">
      <c r="A57" t="s">
        <v>111</v>
      </c>
      <c r="B57" s="11">
        <v>537402.83</v>
      </c>
      <c r="C57" s="16">
        <v>582041.47</v>
      </c>
      <c r="D57" s="16">
        <v>529677.4</v>
      </c>
      <c r="E57" s="16">
        <v>502472.66</v>
      </c>
      <c r="F57" s="17">
        <v>500425.16</v>
      </c>
      <c r="G57" s="11">
        <v>402160.38</v>
      </c>
      <c r="H57" s="18">
        <v>485951.65</v>
      </c>
      <c r="I57" s="21">
        <v>446365.37</v>
      </c>
      <c r="J57" s="16">
        <v>449155.02</v>
      </c>
      <c r="K57" s="21">
        <v>523364.09</v>
      </c>
      <c r="L57" s="5">
        <v>511193.26</v>
      </c>
      <c r="M57" s="5">
        <v>537350.5</v>
      </c>
      <c r="N57" s="6">
        <f t="shared" si="1"/>
        <v>6007559.789999999</v>
      </c>
    </row>
    <row r="58" spans="1:14" ht="12.75">
      <c r="A58" t="s">
        <v>46</v>
      </c>
      <c r="B58" s="11">
        <v>158962.05</v>
      </c>
      <c r="C58" s="16">
        <v>155707.93</v>
      </c>
      <c r="D58" s="16">
        <v>154470.37</v>
      </c>
      <c r="E58" s="16">
        <v>156079.14</v>
      </c>
      <c r="F58" s="17">
        <v>154919.35</v>
      </c>
      <c r="G58" s="11">
        <v>158116.77000000002</v>
      </c>
      <c r="H58" s="18">
        <v>165164.8</v>
      </c>
      <c r="I58" s="21">
        <v>157297.59</v>
      </c>
      <c r="J58" s="16">
        <v>159603.41</v>
      </c>
      <c r="K58" s="21">
        <v>180091.40999999997</v>
      </c>
      <c r="L58" s="5">
        <v>157414</v>
      </c>
      <c r="M58" s="5">
        <v>161067.11</v>
      </c>
      <c r="N58" s="6">
        <f t="shared" si="1"/>
        <v>1918893.9299999997</v>
      </c>
    </row>
    <row r="59" spans="1:14" ht="12.75">
      <c r="A59" t="s">
        <v>112</v>
      </c>
      <c r="B59" s="11">
        <v>3273149.51</v>
      </c>
      <c r="C59" s="16">
        <v>3363687.99</v>
      </c>
      <c r="D59" s="16">
        <v>3455782.64</v>
      </c>
      <c r="E59" s="16">
        <v>3334039.5</v>
      </c>
      <c r="F59" s="17">
        <v>3286784.01</v>
      </c>
      <c r="G59" s="11">
        <v>3129833.27</v>
      </c>
      <c r="H59" s="18">
        <v>3254417.48</v>
      </c>
      <c r="I59" s="21">
        <v>3207025.2399999998</v>
      </c>
      <c r="J59" s="16">
        <v>3094721.05</v>
      </c>
      <c r="K59" s="21">
        <v>3449416.76</v>
      </c>
      <c r="L59" s="5">
        <v>3305129.1599999997</v>
      </c>
      <c r="M59" s="5">
        <v>3349163.2799999993</v>
      </c>
      <c r="N59" s="6">
        <f t="shared" si="1"/>
        <v>39503149.89</v>
      </c>
    </row>
    <row r="60" spans="1:14" ht="12.75">
      <c r="A60" t="s">
        <v>113</v>
      </c>
      <c r="B60" s="11">
        <v>870586.93</v>
      </c>
      <c r="C60" s="16">
        <v>895029.05</v>
      </c>
      <c r="D60" s="16">
        <v>873478.95</v>
      </c>
      <c r="E60" s="16">
        <v>788559.7</v>
      </c>
      <c r="F60" s="17">
        <v>822123.6</v>
      </c>
      <c r="G60" s="11">
        <v>796531.91</v>
      </c>
      <c r="H60" s="18">
        <v>846111.52</v>
      </c>
      <c r="I60" s="21">
        <v>816213.36</v>
      </c>
      <c r="J60" s="16">
        <v>813408.36</v>
      </c>
      <c r="K60" s="21">
        <v>924660.7499999999</v>
      </c>
      <c r="L60" s="5">
        <v>885756.4</v>
      </c>
      <c r="M60" s="5">
        <v>849664.39</v>
      </c>
      <c r="N60" s="6">
        <f t="shared" si="1"/>
        <v>10182124.920000002</v>
      </c>
    </row>
    <row r="61" spans="1:14" ht="12.75">
      <c r="A61" t="s">
        <v>114</v>
      </c>
      <c r="B61" s="11">
        <v>2789211.76</v>
      </c>
      <c r="C61" s="16">
        <v>2636396.49</v>
      </c>
      <c r="D61" s="16">
        <v>2756602.32</v>
      </c>
      <c r="E61" s="16">
        <v>2696873.39</v>
      </c>
      <c r="F61" s="17">
        <v>2758301.41</v>
      </c>
      <c r="G61" s="11">
        <v>2728071.77</v>
      </c>
      <c r="H61" s="18">
        <v>2859836.92</v>
      </c>
      <c r="I61" s="21">
        <v>2854182.6499999994</v>
      </c>
      <c r="J61" s="16">
        <v>2839334</v>
      </c>
      <c r="K61" s="21">
        <v>3227477.39</v>
      </c>
      <c r="L61" s="5">
        <v>3048496</v>
      </c>
      <c r="M61" s="5">
        <v>3003400.76</v>
      </c>
      <c r="N61" s="6">
        <f t="shared" si="1"/>
        <v>34198184.86</v>
      </c>
    </row>
    <row r="62" spans="1:14" ht="12.75">
      <c r="A62" t="s">
        <v>50</v>
      </c>
      <c r="B62" s="11">
        <v>1021425.84</v>
      </c>
      <c r="C62" s="16">
        <v>1009422.71</v>
      </c>
      <c r="D62" s="16">
        <v>1036878.13</v>
      </c>
      <c r="E62" s="16">
        <v>1043484.79</v>
      </c>
      <c r="F62" s="17">
        <v>1017040.53</v>
      </c>
      <c r="G62" s="11">
        <v>995936.54</v>
      </c>
      <c r="H62" s="18">
        <v>1074981.07</v>
      </c>
      <c r="I62" s="21">
        <v>977788.63</v>
      </c>
      <c r="J62" s="16">
        <v>1011259.78</v>
      </c>
      <c r="K62" s="21">
        <v>1137432.82</v>
      </c>
      <c r="L62" s="5">
        <v>1081809.9</v>
      </c>
      <c r="M62" s="5">
        <v>1055454.4</v>
      </c>
      <c r="N62" s="6">
        <f t="shared" si="1"/>
        <v>12462915.14</v>
      </c>
    </row>
    <row r="63" spans="1:14" ht="12.75">
      <c r="A63" t="s">
        <v>115</v>
      </c>
      <c r="B63" s="11">
        <v>1996433.72</v>
      </c>
      <c r="C63" s="16">
        <v>1865077.2</v>
      </c>
      <c r="D63" s="16">
        <v>1872571.94</v>
      </c>
      <c r="E63" s="16">
        <v>1844909.24</v>
      </c>
      <c r="F63" s="17">
        <v>1901197.5</v>
      </c>
      <c r="G63" s="11">
        <v>1779671.24</v>
      </c>
      <c r="H63" s="18">
        <v>1882462.2199999997</v>
      </c>
      <c r="I63" s="21">
        <v>1778072.39</v>
      </c>
      <c r="J63" s="16">
        <v>1840589.22</v>
      </c>
      <c r="K63" s="21">
        <v>2086973.2000000002</v>
      </c>
      <c r="L63" s="5">
        <v>2005735.1600000001</v>
      </c>
      <c r="M63" s="5">
        <v>1978204.7999999998</v>
      </c>
      <c r="N63" s="6">
        <f t="shared" si="1"/>
        <v>22831897.830000002</v>
      </c>
    </row>
    <row r="64" spans="1:14" ht="12.75">
      <c r="A64" t="s">
        <v>116</v>
      </c>
      <c r="B64" s="11">
        <v>1518252.84</v>
      </c>
      <c r="C64" s="16">
        <v>1519410.74</v>
      </c>
      <c r="D64" s="16">
        <v>1535041.3</v>
      </c>
      <c r="E64" s="16">
        <v>1548377.36</v>
      </c>
      <c r="F64" s="17">
        <v>1519520.87</v>
      </c>
      <c r="G64" s="11">
        <v>1455394.32</v>
      </c>
      <c r="H64" s="18">
        <v>1557014.45</v>
      </c>
      <c r="I64" s="21">
        <v>1412873.09</v>
      </c>
      <c r="J64" s="16">
        <v>1468679.25</v>
      </c>
      <c r="K64" s="21">
        <v>1581797.2</v>
      </c>
      <c r="L64" s="5">
        <v>1472214.74</v>
      </c>
      <c r="M64" s="5">
        <v>1494769.79</v>
      </c>
      <c r="N64" s="6">
        <f t="shared" si="1"/>
        <v>18083345.95</v>
      </c>
    </row>
    <row r="65" spans="1:14" ht="12.75">
      <c r="A65" t="s">
        <v>117</v>
      </c>
      <c r="B65" s="11">
        <v>185925.89</v>
      </c>
      <c r="C65" s="16">
        <v>182531.34</v>
      </c>
      <c r="D65" s="16">
        <v>184018.54</v>
      </c>
      <c r="E65" s="16">
        <v>179189.3</v>
      </c>
      <c r="F65" s="17">
        <v>180305.62</v>
      </c>
      <c r="G65" s="11">
        <v>169871.35</v>
      </c>
      <c r="H65" s="18">
        <v>176690.88999999998</v>
      </c>
      <c r="I65" s="21">
        <v>161812.32</v>
      </c>
      <c r="J65" s="16">
        <v>164788.71</v>
      </c>
      <c r="K65" s="21">
        <v>180606.45</v>
      </c>
      <c r="L65" s="5">
        <v>164082.23</v>
      </c>
      <c r="M65" s="5">
        <v>180539.7</v>
      </c>
      <c r="N65" s="6">
        <f t="shared" si="1"/>
        <v>2110362.34</v>
      </c>
    </row>
    <row r="66" spans="1:14" ht="12.75">
      <c r="A66" t="s">
        <v>118</v>
      </c>
      <c r="B66" s="11">
        <v>633012.94</v>
      </c>
      <c r="C66" s="16">
        <v>643031.79</v>
      </c>
      <c r="D66" s="16">
        <v>620006.01</v>
      </c>
      <c r="E66" s="16">
        <v>606067.51</v>
      </c>
      <c r="F66" s="17">
        <v>601040.5</v>
      </c>
      <c r="G66" s="11">
        <v>575611.02</v>
      </c>
      <c r="H66" s="18">
        <v>626588.82</v>
      </c>
      <c r="I66" s="21">
        <v>574160.7899999999</v>
      </c>
      <c r="J66" s="16">
        <v>580397.37</v>
      </c>
      <c r="K66" s="21">
        <v>631923.96</v>
      </c>
      <c r="L66" s="5">
        <v>605845.08</v>
      </c>
      <c r="M66" s="5">
        <v>598938.7799999999</v>
      </c>
      <c r="N66" s="6">
        <f t="shared" si="1"/>
        <v>7296624.57</v>
      </c>
    </row>
    <row r="67" spans="1:14" ht="12.75">
      <c r="A67" t="s">
        <v>119</v>
      </c>
      <c r="B67" s="11">
        <v>681605.07</v>
      </c>
      <c r="C67" s="16">
        <v>645051.04</v>
      </c>
      <c r="D67" s="16">
        <v>663612.04</v>
      </c>
      <c r="E67" s="16">
        <v>669365.28</v>
      </c>
      <c r="F67" s="17">
        <v>666962.16</v>
      </c>
      <c r="G67" s="11">
        <v>663103.1</v>
      </c>
      <c r="H67" s="18">
        <v>675976.4400000001</v>
      </c>
      <c r="I67" s="21">
        <v>660715.63</v>
      </c>
      <c r="J67" s="16">
        <v>649943.87</v>
      </c>
      <c r="K67" s="21">
        <v>758668.16</v>
      </c>
      <c r="L67" s="5">
        <v>697574.1699999999</v>
      </c>
      <c r="M67" s="5">
        <v>693904.1</v>
      </c>
      <c r="N67" s="6">
        <f t="shared" si="1"/>
        <v>8126481.06</v>
      </c>
    </row>
    <row r="68" spans="1:14" ht="12.75">
      <c r="A68" t="s">
        <v>120</v>
      </c>
      <c r="B68" s="11">
        <v>379006.71</v>
      </c>
      <c r="C68" s="16">
        <v>387216.95</v>
      </c>
      <c r="D68" s="16">
        <v>351043.92</v>
      </c>
      <c r="E68" s="16">
        <v>352892.78</v>
      </c>
      <c r="F68" s="17">
        <v>340188.61</v>
      </c>
      <c r="G68" s="11">
        <v>326158.13</v>
      </c>
      <c r="H68" s="18">
        <v>333731.45999999996</v>
      </c>
      <c r="I68" s="21">
        <v>312453.86</v>
      </c>
      <c r="J68" s="16">
        <v>319608.23000000004</v>
      </c>
      <c r="K68" s="21">
        <v>389412.89</v>
      </c>
      <c r="L68" s="5">
        <v>384451.22</v>
      </c>
      <c r="M68" s="5">
        <v>421757.61</v>
      </c>
      <c r="N68" s="6">
        <f t="shared" si="1"/>
        <v>4297922.37</v>
      </c>
    </row>
    <row r="69" spans="1:14" ht="12.75">
      <c r="A69" t="s">
        <v>121</v>
      </c>
      <c r="B69" s="11">
        <v>779723.42</v>
      </c>
      <c r="C69" s="16">
        <v>759921.66</v>
      </c>
      <c r="D69" s="16">
        <v>770269.7</v>
      </c>
      <c r="E69" s="16">
        <v>761402.92</v>
      </c>
      <c r="F69" s="17">
        <v>780312.39</v>
      </c>
      <c r="G69" s="11">
        <v>770941.41</v>
      </c>
      <c r="H69" s="18">
        <v>816758.88</v>
      </c>
      <c r="I69" s="21">
        <v>806763.05</v>
      </c>
      <c r="J69" s="16">
        <v>855991.6599999999</v>
      </c>
      <c r="K69" s="21">
        <v>955129.8</v>
      </c>
      <c r="L69" s="5">
        <v>871623.81</v>
      </c>
      <c r="M69" s="5">
        <v>811169.76</v>
      </c>
      <c r="N69" s="6">
        <f t="shared" si="1"/>
        <v>9740008.459999999</v>
      </c>
    </row>
    <row r="70" spans="1:14" ht="12.75">
      <c r="A70" t="s">
        <v>122</v>
      </c>
      <c r="B70" s="11">
        <v>994328.2</v>
      </c>
      <c r="C70" s="16">
        <v>1045643.75</v>
      </c>
      <c r="D70" s="16">
        <v>1071076.7</v>
      </c>
      <c r="E70" s="16">
        <v>1014491.23</v>
      </c>
      <c r="F70" s="17">
        <v>1035869.61</v>
      </c>
      <c r="G70" s="11">
        <v>995159.6099999999</v>
      </c>
      <c r="H70" s="18">
        <v>995518.0200000001</v>
      </c>
      <c r="I70" s="21">
        <v>995437.78</v>
      </c>
      <c r="J70" s="16">
        <v>1009497.4199999999</v>
      </c>
      <c r="K70" s="21">
        <v>1081258.8800000001</v>
      </c>
      <c r="L70" s="5">
        <v>1049552.5699999998</v>
      </c>
      <c r="M70" s="5">
        <v>1018696.65</v>
      </c>
      <c r="N70" s="6">
        <f t="shared" si="1"/>
        <v>12306530.420000002</v>
      </c>
    </row>
    <row r="71" spans="1:14" ht="12.75">
      <c r="A71" t="s">
        <v>59</v>
      </c>
      <c r="B71" s="11">
        <v>414770.3</v>
      </c>
      <c r="C71" s="16">
        <v>394181.47</v>
      </c>
      <c r="D71" s="16">
        <v>390303.75</v>
      </c>
      <c r="E71" s="16">
        <v>414403.73</v>
      </c>
      <c r="F71" s="17">
        <v>378268.66</v>
      </c>
      <c r="G71" s="11">
        <v>393261.11000000004</v>
      </c>
      <c r="H71" s="18">
        <v>434785.23</v>
      </c>
      <c r="I71" s="21">
        <v>348759.71</v>
      </c>
      <c r="J71" s="16">
        <v>380727.8599999999</v>
      </c>
      <c r="K71" s="21">
        <v>358753</v>
      </c>
      <c r="L71" s="5">
        <v>324800.16</v>
      </c>
      <c r="M71" s="5">
        <v>296677.39</v>
      </c>
      <c r="N71" s="6">
        <f t="shared" si="1"/>
        <v>4529692.369999999</v>
      </c>
    </row>
    <row r="72" spans="1:14" ht="12.75">
      <c r="A72" t="s">
        <v>123</v>
      </c>
      <c r="B72" s="11">
        <v>173104.54</v>
      </c>
      <c r="C72" s="16">
        <v>158191</v>
      </c>
      <c r="D72" s="16">
        <v>156152.53</v>
      </c>
      <c r="E72" s="16">
        <v>149768.54</v>
      </c>
      <c r="F72" s="17">
        <v>144263</v>
      </c>
      <c r="G72" s="11">
        <v>142763.15000000002</v>
      </c>
      <c r="H72" s="18">
        <v>157468.42</v>
      </c>
      <c r="I72" s="21">
        <v>124290.65999999999</v>
      </c>
      <c r="J72" s="16">
        <v>124829.06</v>
      </c>
      <c r="K72" s="21">
        <v>143946.21000000002</v>
      </c>
      <c r="L72" s="5">
        <v>128976.91</v>
      </c>
      <c r="M72" s="5">
        <v>133491.67</v>
      </c>
      <c r="N72" s="6">
        <f t="shared" si="1"/>
        <v>1737245.69</v>
      </c>
    </row>
    <row r="73" spans="1:14" ht="12.75">
      <c r="A73" t="s">
        <v>61</v>
      </c>
      <c r="B73" s="11">
        <v>93982.6</v>
      </c>
      <c r="C73" s="16">
        <v>94951.66</v>
      </c>
      <c r="D73" s="16">
        <v>90331.7</v>
      </c>
      <c r="E73" s="16">
        <v>92761.03</v>
      </c>
      <c r="F73" s="17">
        <v>90873.41</v>
      </c>
      <c r="G73" s="11">
        <v>88400.34</v>
      </c>
      <c r="H73" s="18">
        <v>90724.74999999999</v>
      </c>
      <c r="I73" s="21">
        <v>72473.76999999999</v>
      </c>
      <c r="J73" s="16">
        <v>79777.69</v>
      </c>
      <c r="K73" s="21">
        <v>85699.64</v>
      </c>
      <c r="L73" s="5">
        <v>81976.54000000001</v>
      </c>
      <c r="M73" s="5">
        <v>86115.33999999998</v>
      </c>
      <c r="N73" s="6">
        <f t="shared" si="1"/>
        <v>1048068.47</v>
      </c>
    </row>
    <row r="74" spans="1:14" ht="12.75">
      <c r="A74" t="s">
        <v>62</v>
      </c>
      <c r="B74" s="11">
        <v>34020.03</v>
      </c>
      <c r="C74" s="16">
        <v>31436.26</v>
      </c>
      <c r="D74" s="16">
        <v>34672.34</v>
      </c>
      <c r="E74" s="16">
        <v>34920.27</v>
      </c>
      <c r="F74" s="17">
        <v>28394.61</v>
      </c>
      <c r="G74" s="11">
        <v>31058.03</v>
      </c>
      <c r="H74" s="18">
        <v>33743.32</v>
      </c>
      <c r="I74" s="21">
        <v>29043.05</v>
      </c>
      <c r="J74" s="16">
        <v>31699.2</v>
      </c>
      <c r="K74" s="21">
        <v>30895.059999999998</v>
      </c>
      <c r="L74" s="5">
        <v>34056.79</v>
      </c>
      <c r="M74" s="5">
        <v>31657.550000000003</v>
      </c>
      <c r="N74" s="6">
        <f t="shared" si="1"/>
        <v>385596.50999999995</v>
      </c>
    </row>
    <row r="75" spans="1:14" ht="12.75">
      <c r="A75" t="s">
        <v>124</v>
      </c>
      <c r="B75" s="11">
        <v>1141498.13</v>
      </c>
      <c r="C75" s="16">
        <v>1134915.65</v>
      </c>
      <c r="D75" s="16">
        <v>1157730.68</v>
      </c>
      <c r="E75" s="16">
        <v>1094200.57</v>
      </c>
      <c r="F75" s="17">
        <v>1131380.24</v>
      </c>
      <c r="G75" s="11">
        <v>1064342.83</v>
      </c>
      <c r="H75" s="18">
        <v>1122073.1</v>
      </c>
      <c r="I75" s="21">
        <v>1064713.8099999998</v>
      </c>
      <c r="J75" s="16">
        <v>1107200.77</v>
      </c>
      <c r="K75" s="21">
        <v>1300903.09</v>
      </c>
      <c r="L75" s="5">
        <v>1228475.62</v>
      </c>
      <c r="M75" s="5">
        <v>1188839.97</v>
      </c>
      <c r="N75" s="6">
        <f t="shared" si="1"/>
        <v>13736274.460000003</v>
      </c>
    </row>
    <row r="76" spans="1:14" ht="12.75">
      <c r="A76" t="s">
        <v>125</v>
      </c>
      <c r="B76" s="11">
        <v>56695.15</v>
      </c>
      <c r="C76" s="16">
        <v>52587.87</v>
      </c>
      <c r="D76" s="16">
        <v>48941.63</v>
      </c>
      <c r="E76" s="16">
        <v>53654.18</v>
      </c>
      <c r="F76" s="17">
        <v>55594.59</v>
      </c>
      <c r="G76" s="11">
        <v>54982.32</v>
      </c>
      <c r="H76" s="18">
        <v>56461.85999999999</v>
      </c>
      <c r="I76" s="21">
        <v>53233.65</v>
      </c>
      <c r="J76" s="16">
        <v>54338.72</v>
      </c>
      <c r="K76" s="21">
        <v>59899.76</v>
      </c>
      <c r="L76" s="5">
        <v>61274.689999999995</v>
      </c>
      <c r="M76" s="5">
        <v>63374.46000000001</v>
      </c>
      <c r="N76" s="6">
        <f>SUM(B76:M76)</f>
        <v>671038.8799999999</v>
      </c>
    </row>
    <row r="77" spans="1:14" ht="12.75">
      <c r="A77" t="s">
        <v>126</v>
      </c>
      <c r="B77" s="11">
        <v>263024.92</v>
      </c>
      <c r="C77" s="16">
        <v>225975.8</v>
      </c>
      <c r="D77" s="16">
        <v>194614.87</v>
      </c>
      <c r="E77" s="16">
        <v>182574.73</v>
      </c>
      <c r="F77" s="17">
        <v>182056.91</v>
      </c>
      <c r="G77" s="11">
        <v>165775.22</v>
      </c>
      <c r="H77" s="18">
        <v>170989.65</v>
      </c>
      <c r="I77" s="21">
        <v>154182.87</v>
      </c>
      <c r="J77" s="16">
        <v>161308.08</v>
      </c>
      <c r="K77" s="21">
        <v>215123.48</v>
      </c>
      <c r="L77" s="5">
        <v>204634.44999999998</v>
      </c>
      <c r="M77" s="5">
        <v>212063.99</v>
      </c>
      <c r="N77" s="6">
        <f>SUM(B77:M77)</f>
        <v>2332324.9699999997</v>
      </c>
    </row>
    <row r="78" spans="1:14" ht="12.75">
      <c r="A78" t="s">
        <v>66</v>
      </c>
      <c r="B78" s="11">
        <v>67156.02</v>
      </c>
      <c r="C78" s="16">
        <v>63703.8</v>
      </c>
      <c r="D78" s="16">
        <v>63011.16</v>
      </c>
      <c r="E78" s="16">
        <v>60618.84</v>
      </c>
      <c r="F78" s="17">
        <v>60131.3</v>
      </c>
      <c r="G78" s="11">
        <v>55625.880000000005</v>
      </c>
      <c r="H78" s="18">
        <v>62449.020000000004</v>
      </c>
      <c r="I78" s="21">
        <v>53855.72</v>
      </c>
      <c r="J78" s="16">
        <v>51741.22</v>
      </c>
      <c r="K78" s="21">
        <v>70622.97</v>
      </c>
      <c r="L78" s="5">
        <v>64116.68</v>
      </c>
      <c r="M78" s="5">
        <v>65915.32</v>
      </c>
      <c r="N78" s="6">
        <f>SUM(B78:M78)</f>
        <v>738947.9299999999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48631786.460000016</v>
      </c>
      <c r="C80" s="5">
        <f t="shared" si="2"/>
        <v>47490964.53999998</v>
      </c>
      <c r="D80" s="5">
        <f t="shared" si="2"/>
        <v>48046126.94000001</v>
      </c>
      <c r="E80" s="5">
        <f t="shared" si="2"/>
        <v>47353973.97</v>
      </c>
      <c r="F80" s="5">
        <f t="shared" si="2"/>
        <v>47474779.569999985</v>
      </c>
      <c r="G80" s="5">
        <f t="shared" si="2"/>
        <v>45844926.58000001</v>
      </c>
      <c r="H80" s="5">
        <f t="shared" si="2"/>
        <v>48208343.06000001</v>
      </c>
      <c r="I80" s="5">
        <f t="shared" si="2"/>
        <v>46494784.900000006</v>
      </c>
      <c r="J80" s="5">
        <f t="shared" si="2"/>
        <v>45795078.35999999</v>
      </c>
      <c r="K80" s="5">
        <f t="shared" si="2"/>
        <v>51367057.49</v>
      </c>
      <c r="L80" s="5">
        <f t="shared" si="2"/>
        <v>48475972.48999999</v>
      </c>
      <c r="M80" s="5">
        <f t="shared" si="2"/>
        <v>48391161.09</v>
      </c>
      <c r="N80" s="6">
        <f>SUM(B80:M80)</f>
        <v>573574955.45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61">
      <selection activeCell="M80" sqref="M80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SFY1011!A1</f>
        <v>VALIDATED TAX RECEIPTS DATA FOR:  JULY, 2010 thru June, 2011</v>
      </c>
      <c r="N1" t="s">
        <v>89</v>
      </c>
    </row>
    <row r="2" ht="12.75">
      <c r="N2"/>
    </row>
    <row r="3" spans="1:14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2:14" ht="12.75">
      <c r="B9" s="2">
        <v>40360</v>
      </c>
      <c r="C9" s="2">
        <v>40391</v>
      </c>
      <c r="D9" s="2">
        <v>40422</v>
      </c>
      <c r="E9" s="2">
        <v>40452</v>
      </c>
      <c r="F9" s="2">
        <v>40483</v>
      </c>
      <c r="G9" s="2">
        <v>40513</v>
      </c>
      <c r="H9" s="2">
        <v>40544</v>
      </c>
      <c r="I9" s="2">
        <v>40575</v>
      </c>
      <c r="J9" s="2">
        <v>40603</v>
      </c>
      <c r="K9" s="2">
        <v>40634</v>
      </c>
      <c r="L9" s="2">
        <v>40664</v>
      </c>
      <c r="M9" s="2">
        <v>40695</v>
      </c>
      <c r="N9" s="3" t="s">
        <v>139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446666.89</v>
      </c>
      <c r="C12" s="15">
        <v>478561.65</v>
      </c>
      <c r="D12" s="15">
        <v>463427.63</v>
      </c>
      <c r="E12" s="15">
        <v>440604.42</v>
      </c>
      <c r="F12" s="5">
        <v>467927.39</v>
      </c>
      <c r="G12" s="15">
        <v>450410.9</v>
      </c>
      <c r="H12" s="19">
        <v>461688.52</v>
      </c>
      <c r="I12" s="15">
        <v>441874.70999999996</v>
      </c>
      <c r="J12" s="23">
        <v>429453.08999999997</v>
      </c>
      <c r="K12" s="12">
        <v>475071.33</v>
      </c>
      <c r="L12" s="5">
        <v>452782.15</v>
      </c>
      <c r="M12" s="5">
        <v>435746.81</v>
      </c>
      <c r="N12" s="6">
        <f>SUM(B12:M12)</f>
        <v>5444215.489999999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3285024.25</v>
      </c>
      <c r="C17" s="15">
        <v>3217346.06</v>
      </c>
      <c r="D17" s="15">
        <v>3308706.07</v>
      </c>
      <c r="E17" s="15">
        <v>3178841.41</v>
      </c>
      <c r="F17" s="5">
        <v>3301075.89</v>
      </c>
      <c r="G17" s="15">
        <v>3259541.8200000003</v>
      </c>
      <c r="H17" s="19">
        <v>3309919.54</v>
      </c>
      <c r="I17" s="15">
        <v>3412540.07</v>
      </c>
      <c r="J17" s="23">
        <v>3184892.5999999996</v>
      </c>
      <c r="K17" s="12">
        <v>3525700.48</v>
      </c>
      <c r="L17" s="5">
        <v>3290382.66</v>
      </c>
      <c r="M17" s="5">
        <v>3132065.33</v>
      </c>
      <c r="N17" s="6">
        <f t="shared" si="0"/>
        <v>39406036.18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292063.57</v>
      </c>
      <c r="C19" s="15">
        <v>300247.04</v>
      </c>
      <c r="D19" s="15">
        <v>299373.24</v>
      </c>
      <c r="E19" s="15">
        <v>284879.17</v>
      </c>
      <c r="F19" s="5">
        <v>306957.52</v>
      </c>
      <c r="G19" s="15">
        <v>318432.58999999997</v>
      </c>
      <c r="H19" s="19">
        <v>325011.83999999997</v>
      </c>
      <c r="I19" s="15">
        <v>326346.60000000003</v>
      </c>
      <c r="J19" s="23">
        <v>338255.74000000005</v>
      </c>
      <c r="K19" s="12">
        <v>373849.93</v>
      </c>
      <c r="L19" s="5">
        <v>336039.14999999997</v>
      </c>
      <c r="M19" s="5">
        <v>324537.73000000004</v>
      </c>
      <c r="N19" s="6">
        <f t="shared" si="0"/>
        <v>3825994.12</v>
      </c>
    </row>
    <row r="20" spans="1:14" ht="12.75">
      <c r="A20" t="s">
        <v>96</v>
      </c>
      <c r="B20" s="12">
        <v>205878.02</v>
      </c>
      <c r="C20" s="15">
        <v>216574.55</v>
      </c>
      <c r="D20" s="15">
        <v>216628.33</v>
      </c>
      <c r="E20" s="15">
        <v>204545.36</v>
      </c>
      <c r="F20" s="5">
        <v>207483.91</v>
      </c>
      <c r="G20" s="15">
        <v>207717.65</v>
      </c>
      <c r="H20" s="19">
        <v>213652.01</v>
      </c>
      <c r="I20" s="15">
        <v>204575.69</v>
      </c>
      <c r="J20" s="23">
        <v>206805.1</v>
      </c>
      <c r="K20" s="12">
        <v>220959.08000000002</v>
      </c>
      <c r="L20" s="5">
        <v>214880.03</v>
      </c>
      <c r="M20" s="5">
        <v>212413.05000000002</v>
      </c>
      <c r="N20" s="6">
        <f t="shared" si="0"/>
        <v>2532112.7799999993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482311.11</v>
      </c>
      <c r="C22" s="15">
        <v>469800.79</v>
      </c>
      <c r="D22" s="15">
        <v>473020.08</v>
      </c>
      <c r="E22" s="15">
        <v>465704.96</v>
      </c>
      <c r="F22" s="5">
        <v>512795.02</v>
      </c>
      <c r="G22" s="15">
        <v>534253.53</v>
      </c>
      <c r="H22" s="19">
        <v>540771.69</v>
      </c>
      <c r="I22" s="15">
        <v>591445.97</v>
      </c>
      <c r="J22" s="23">
        <v>614236.24</v>
      </c>
      <c r="K22" s="12">
        <v>676186.44</v>
      </c>
      <c r="L22" s="5">
        <v>596258.9600000001</v>
      </c>
      <c r="M22" s="5">
        <v>512670.91000000003</v>
      </c>
      <c r="N22" s="6">
        <f t="shared" si="0"/>
        <v>6469455.7</v>
      </c>
    </row>
    <row r="23" spans="1:14" ht="12.75">
      <c r="A23" t="s">
        <v>12</v>
      </c>
      <c r="B23" s="12">
        <v>3.44</v>
      </c>
      <c r="C23" s="15">
        <v>-0.9</v>
      </c>
      <c r="D23" s="15">
        <v>0</v>
      </c>
      <c r="E23" s="15">
        <v>0</v>
      </c>
      <c r="F23" s="5">
        <v>-2.61</v>
      </c>
      <c r="G23" s="15">
        <v>1.76</v>
      </c>
      <c r="H23" s="19">
        <v>0</v>
      </c>
      <c r="I23" s="15">
        <v>0</v>
      </c>
      <c r="J23" s="23">
        <v>0</v>
      </c>
      <c r="K23" s="12">
        <v>0</v>
      </c>
      <c r="L23" s="5">
        <v>0</v>
      </c>
      <c r="M23" s="5">
        <v>0</v>
      </c>
      <c r="N23" s="6">
        <f t="shared" si="0"/>
        <v>1.6900000000000002</v>
      </c>
    </row>
    <row r="24" spans="1:14" ht="12.75">
      <c r="A24" t="s">
        <v>129</v>
      </c>
      <c r="B24" s="12">
        <v>2648820.63</v>
      </c>
      <c r="C24" s="15">
        <v>2518148.03</v>
      </c>
      <c r="D24" s="15">
        <v>2632184.5</v>
      </c>
      <c r="E24" s="15">
        <v>2576139.16</v>
      </c>
      <c r="F24" s="5">
        <v>2660026.59</v>
      </c>
      <c r="G24" s="15">
        <v>2591170.4299999997</v>
      </c>
      <c r="H24" s="19">
        <v>2630769.54</v>
      </c>
      <c r="I24" s="15">
        <v>2407229.7199999997</v>
      </c>
      <c r="J24" s="23">
        <v>2351621.13</v>
      </c>
      <c r="K24" s="12">
        <v>2591615.79</v>
      </c>
      <c r="L24" s="5">
        <v>2461683.5399999996</v>
      </c>
      <c r="M24" s="5">
        <v>2371760.89</v>
      </c>
      <c r="N24" s="6">
        <f t="shared" si="0"/>
        <v>30441169.949999996</v>
      </c>
    </row>
    <row r="25" spans="1:14" ht="12.75">
      <c r="A25" t="s">
        <v>13</v>
      </c>
      <c r="B25" s="12">
        <v>41778.87</v>
      </c>
      <c r="C25" s="15">
        <v>39811.65</v>
      </c>
      <c r="D25" s="15">
        <v>40175.15</v>
      </c>
      <c r="E25" s="15">
        <v>39776.6</v>
      </c>
      <c r="F25" s="5">
        <v>41443.62</v>
      </c>
      <c r="G25" s="15">
        <v>41136.9</v>
      </c>
      <c r="H25" s="19">
        <v>43050.66</v>
      </c>
      <c r="I25" s="15">
        <v>41234.12</v>
      </c>
      <c r="J25" s="23">
        <v>44479.76</v>
      </c>
      <c r="K25" s="12">
        <v>49233.67</v>
      </c>
      <c r="L25" s="5">
        <v>45288.93</v>
      </c>
      <c r="M25" s="5">
        <v>44863.240000000005</v>
      </c>
      <c r="N25" s="6">
        <f t="shared" si="0"/>
        <v>512273.17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42712.67</v>
      </c>
      <c r="C36" s="15">
        <v>40135.8</v>
      </c>
      <c r="D36" s="15">
        <v>41644.77</v>
      </c>
      <c r="E36" s="15">
        <v>41524.15</v>
      </c>
      <c r="F36" s="5">
        <v>44838.96</v>
      </c>
      <c r="G36" s="15">
        <v>44150.36</v>
      </c>
      <c r="H36" s="19">
        <v>46377.77</v>
      </c>
      <c r="I36" s="15">
        <v>44715.66</v>
      </c>
      <c r="J36" s="23">
        <v>47729.35</v>
      </c>
      <c r="K36" s="12">
        <v>46787.810000000005</v>
      </c>
      <c r="L36" s="5">
        <v>44964.97</v>
      </c>
      <c r="M36" s="5">
        <v>45167.38</v>
      </c>
      <c r="N36" s="6">
        <f t="shared" si="0"/>
        <v>530749.65</v>
      </c>
    </row>
    <row r="37" spans="1:14" ht="12.75">
      <c r="A37" t="s">
        <v>25</v>
      </c>
      <c r="B37" s="12">
        <v>23427.03</v>
      </c>
      <c r="C37" s="15">
        <v>25274.49</v>
      </c>
      <c r="D37" s="15">
        <v>27009.57</v>
      </c>
      <c r="E37" s="15">
        <v>25886.28</v>
      </c>
      <c r="F37" s="5">
        <v>25628.96</v>
      </c>
      <c r="G37" s="15">
        <v>26667.219999999998</v>
      </c>
      <c r="H37" s="19">
        <v>26575.04</v>
      </c>
      <c r="I37" s="15">
        <v>26825.05</v>
      </c>
      <c r="J37" s="23">
        <v>26383.08</v>
      </c>
      <c r="K37" s="12">
        <v>29615.35</v>
      </c>
      <c r="L37" s="5">
        <v>27835.89</v>
      </c>
      <c r="M37" s="5">
        <v>26007.89</v>
      </c>
      <c r="N37" s="6">
        <f t="shared" si="0"/>
        <v>317135.85</v>
      </c>
    </row>
    <row r="38" spans="1:14" ht="12.75">
      <c r="A38" t="s">
        <v>102</v>
      </c>
      <c r="B38" s="12">
        <v>126597.21</v>
      </c>
      <c r="C38" s="15">
        <v>122689.76</v>
      </c>
      <c r="D38" s="15">
        <v>122803.45</v>
      </c>
      <c r="E38" s="15">
        <v>121765.86</v>
      </c>
      <c r="F38" s="5">
        <v>122671.75</v>
      </c>
      <c r="G38" s="15">
        <v>118143.61</v>
      </c>
      <c r="H38" s="19">
        <v>120361.89000000001</v>
      </c>
      <c r="I38" s="15">
        <v>121435.88</v>
      </c>
      <c r="J38" s="23">
        <v>125582.99</v>
      </c>
      <c r="K38" s="12">
        <v>130975.64</v>
      </c>
      <c r="L38" s="5">
        <v>122792.82</v>
      </c>
      <c r="M38" s="5">
        <v>126141.75</v>
      </c>
      <c r="N38" s="6">
        <f t="shared" si="0"/>
        <v>1481962.61</v>
      </c>
    </row>
    <row r="39" spans="1:14" ht="12.75">
      <c r="A39" t="s">
        <v>27</v>
      </c>
      <c r="B39" s="12">
        <v>134718.54</v>
      </c>
      <c r="C39" s="15">
        <v>166180.8</v>
      </c>
      <c r="D39" s="15">
        <v>162666.7</v>
      </c>
      <c r="E39" s="15">
        <v>154680.74</v>
      </c>
      <c r="F39" s="5">
        <v>152549.44</v>
      </c>
      <c r="G39" s="15">
        <v>163578.06</v>
      </c>
      <c r="H39" s="19">
        <v>169038.78</v>
      </c>
      <c r="I39" s="15">
        <v>172733.55</v>
      </c>
      <c r="J39" s="23">
        <v>179838.48</v>
      </c>
      <c r="K39" s="12">
        <v>201307.94</v>
      </c>
      <c r="L39" s="5">
        <v>178381.03</v>
      </c>
      <c r="M39" s="5">
        <v>181763.29</v>
      </c>
      <c r="N39" s="6">
        <f t="shared" si="0"/>
        <v>2017437.35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1029472.66</v>
      </c>
      <c r="C47" s="15">
        <v>1012014.82</v>
      </c>
      <c r="D47" s="15">
        <v>1026375.43</v>
      </c>
      <c r="E47" s="15">
        <v>997872.21</v>
      </c>
      <c r="F47" s="5">
        <v>1094166.24</v>
      </c>
      <c r="G47" s="15">
        <v>1087816.63</v>
      </c>
      <c r="H47" s="19">
        <v>1077639.17</v>
      </c>
      <c r="I47" s="15">
        <v>1190461.92</v>
      </c>
      <c r="J47" s="23">
        <v>1230978.79</v>
      </c>
      <c r="K47" s="12">
        <v>1317000.53</v>
      </c>
      <c r="L47" s="5">
        <v>1174652.5399999998</v>
      </c>
      <c r="M47" s="5">
        <v>1108889.93</v>
      </c>
      <c r="N47" s="6">
        <f t="shared" si="0"/>
        <v>13347340.87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561147.35</v>
      </c>
      <c r="C52" s="15">
        <v>559769.53</v>
      </c>
      <c r="D52" s="15">
        <v>563784.29</v>
      </c>
      <c r="E52" s="15">
        <v>543349.44</v>
      </c>
      <c r="F52" s="5">
        <v>574869.66</v>
      </c>
      <c r="G52" s="15">
        <v>563337.46</v>
      </c>
      <c r="H52" s="19">
        <v>577369.08</v>
      </c>
      <c r="I52" s="15">
        <v>585165.39</v>
      </c>
      <c r="J52" s="23">
        <v>596577.2</v>
      </c>
      <c r="K52" s="12">
        <v>659703.2100000001</v>
      </c>
      <c r="L52" s="5">
        <v>610973.87</v>
      </c>
      <c r="M52" s="5">
        <v>602671.9</v>
      </c>
      <c r="N52" s="6">
        <f t="shared" si="0"/>
        <v>6998718.380000001</v>
      </c>
    </row>
    <row r="53" spans="1:14" ht="12.75">
      <c r="A53" t="s">
        <v>41</v>
      </c>
      <c r="B53" s="12">
        <v>712619.78</v>
      </c>
      <c r="C53" s="15">
        <v>723899.43</v>
      </c>
      <c r="D53" s="15">
        <v>711051.01</v>
      </c>
      <c r="E53" s="15">
        <v>665427.75</v>
      </c>
      <c r="F53" s="5">
        <v>697863.92</v>
      </c>
      <c r="G53" s="15">
        <v>695297.7899999999</v>
      </c>
      <c r="H53" s="19">
        <v>718791.19</v>
      </c>
      <c r="I53" s="15">
        <v>651614.57</v>
      </c>
      <c r="J53" s="23">
        <v>649975.26</v>
      </c>
      <c r="K53" s="12">
        <v>729529.63</v>
      </c>
      <c r="L53" s="5">
        <v>683116</v>
      </c>
      <c r="M53" s="5">
        <v>684553.3099999999</v>
      </c>
      <c r="N53" s="6">
        <f t="shared" si="0"/>
        <v>8323739.639999999</v>
      </c>
    </row>
    <row r="54" spans="1:14" ht="12.75">
      <c r="A54" t="s">
        <v>42</v>
      </c>
      <c r="B54" s="12">
        <v>302463.51</v>
      </c>
      <c r="C54" s="15">
        <v>286246.39</v>
      </c>
      <c r="D54" s="15">
        <v>284502.95</v>
      </c>
      <c r="E54" s="15">
        <v>282862.5</v>
      </c>
      <c r="F54" s="5">
        <v>293374.28</v>
      </c>
      <c r="G54" s="15">
        <v>290805.14</v>
      </c>
      <c r="H54" s="19">
        <v>308309.63</v>
      </c>
      <c r="I54" s="15">
        <v>322187.62</v>
      </c>
      <c r="J54" s="23">
        <v>314197.37</v>
      </c>
      <c r="K54" s="12">
        <v>339033.08</v>
      </c>
      <c r="L54" s="5">
        <v>312400.46</v>
      </c>
      <c r="M54" s="5">
        <v>290095.52</v>
      </c>
      <c r="N54" s="6">
        <f t="shared" si="0"/>
        <v>3626478.45</v>
      </c>
    </row>
    <row r="55" spans="1:14" ht="12.75">
      <c r="A55" t="s">
        <v>109</v>
      </c>
      <c r="B55" s="12">
        <v>129973.2</v>
      </c>
      <c r="C55" s="15">
        <v>133782.47</v>
      </c>
      <c r="D55" s="15">
        <v>122229.01</v>
      </c>
      <c r="E55" s="15">
        <v>91539.19</v>
      </c>
      <c r="F55" s="5">
        <v>95418.73</v>
      </c>
      <c r="G55" s="15">
        <v>102105.68</v>
      </c>
      <c r="H55" s="19">
        <v>96782.91</v>
      </c>
      <c r="I55" s="15">
        <v>114707.81999999999</v>
      </c>
      <c r="J55" s="23">
        <v>114807.02</v>
      </c>
      <c r="K55" s="12">
        <v>137861.35</v>
      </c>
      <c r="L55" s="5">
        <v>120884.77</v>
      </c>
      <c r="M55" s="5">
        <v>130407.97</v>
      </c>
      <c r="N55" s="6">
        <f t="shared" si="0"/>
        <v>1390500.12</v>
      </c>
    </row>
    <row r="56" spans="1:14" ht="12.75">
      <c r="A56" t="s">
        <v>110</v>
      </c>
      <c r="B56" s="12">
        <v>0.01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0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0.01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98284.6</v>
      </c>
      <c r="C58" s="15">
        <v>101533.83</v>
      </c>
      <c r="D58" s="15">
        <v>98737.16</v>
      </c>
      <c r="E58" s="15">
        <v>95142.7</v>
      </c>
      <c r="F58" s="5">
        <v>100464.83</v>
      </c>
      <c r="G58" s="15">
        <v>105093.18</v>
      </c>
      <c r="H58" s="19">
        <v>106350.02</v>
      </c>
      <c r="I58" s="15">
        <v>109509.06</v>
      </c>
      <c r="J58" s="23">
        <v>104997.32999999999</v>
      </c>
      <c r="K58" s="12">
        <v>116640.54000000001</v>
      </c>
      <c r="L58" s="5">
        <v>100604.89</v>
      </c>
      <c r="M58" s="5">
        <v>100994.18</v>
      </c>
      <c r="N58" s="6">
        <f t="shared" si="0"/>
        <v>1238352.32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2081917.6</v>
      </c>
      <c r="C61" s="15">
        <v>1999192.04</v>
      </c>
      <c r="D61" s="15">
        <v>2092046.59</v>
      </c>
      <c r="E61" s="15">
        <v>2001675.94</v>
      </c>
      <c r="F61" s="5">
        <v>2093116.05</v>
      </c>
      <c r="G61" s="15">
        <v>2094899.58</v>
      </c>
      <c r="H61" s="19">
        <v>2160811.0700000003</v>
      </c>
      <c r="I61" s="15">
        <v>2244144.1100000003</v>
      </c>
      <c r="J61" s="23">
        <v>2178108.87</v>
      </c>
      <c r="K61" s="12">
        <v>2374793.48</v>
      </c>
      <c r="L61" s="5">
        <v>2238182.37</v>
      </c>
      <c r="M61" s="5">
        <v>2080378.61</v>
      </c>
      <c r="N61" s="6">
        <f t="shared" si="0"/>
        <v>25639266.310000002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899571.97</v>
      </c>
      <c r="C64" s="15">
        <v>963899.94</v>
      </c>
      <c r="D64" s="15">
        <v>958517.7</v>
      </c>
      <c r="E64" s="15">
        <v>916299.99</v>
      </c>
      <c r="F64" s="5">
        <v>960504.78</v>
      </c>
      <c r="G64" s="15">
        <v>924745.7100000001</v>
      </c>
      <c r="H64" s="19">
        <v>961900.59</v>
      </c>
      <c r="I64" s="15">
        <v>928400.81</v>
      </c>
      <c r="J64" s="23">
        <v>947845.4299999999</v>
      </c>
      <c r="K64" s="12">
        <v>1022065.35</v>
      </c>
      <c r="L64" s="5">
        <v>952826.4</v>
      </c>
      <c r="M64" s="5">
        <v>960632.08</v>
      </c>
      <c r="N64" s="6">
        <f t="shared" si="0"/>
        <v>11397210.75</v>
      </c>
    </row>
    <row r="65" spans="1:14" ht="12.75">
      <c r="A65" t="s">
        <v>117</v>
      </c>
      <c r="B65" s="12">
        <v>123948.47</v>
      </c>
      <c r="C65" s="15">
        <v>126779.21</v>
      </c>
      <c r="D65" s="15">
        <v>126498.73</v>
      </c>
      <c r="E65" s="15">
        <v>117625.1</v>
      </c>
      <c r="F65" s="5">
        <v>124277.98</v>
      </c>
      <c r="G65" s="15">
        <v>117531.83</v>
      </c>
      <c r="H65" s="19">
        <v>118668.93000000001</v>
      </c>
      <c r="I65" s="15">
        <v>116026.39</v>
      </c>
      <c r="J65" s="23">
        <v>113307.81999999999</v>
      </c>
      <c r="K65" s="12">
        <v>123363.95</v>
      </c>
      <c r="L65" s="5">
        <v>111864.31</v>
      </c>
      <c r="M65" s="5">
        <v>124256.43</v>
      </c>
      <c r="N65" s="6">
        <f t="shared" si="0"/>
        <v>1444149.15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475340.24</v>
      </c>
      <c r="C67" s="15">
        <v>460957.76</v>
      </c>
      <c r="D67" s="15">
        <v>472509.37</v>
      </c>
      <c r="E67" s="15">
        <v>455190.42</v>
      </c>
      <c r="F67" s="5">
        <v>477710.84</v>
      </c>
      <c r="G67" s="15">
        <v>481432.45</v>
      </c>
      <c r="H67" s="19">
        <v>477702.38</v>
      </c>
      <c r="I67" s="15">
        <v>495062.27999999997</v>
      </c>
      <c r="J67" s="23">
        <v>467702.19</v>
      </c>
      <c r="K67" s="12">
        <v>533865.7799999999</v>
      </c>
      <c r="L67" s="5">
        <v>488436.89999999997</v>
      </c>
      <c r="M67" s="5">
        <v>485166.97000000003</v>
      </c>
      <c r="N67" s="6">
        <f t="shared" si="0"/>
        <v>5771077.58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576381.27</v>
      </c>
      <c r="C69" s="15">
        <v>575205.4</v>
      </c>
      <c r="D69" s="15">
        <v>581170.71</v>
      </c>
      <c r="E69" s="15">
        <v>561032.62</v>
      </c>
      <c r="F69" s="5">
        <v>589961.9</v>
      </c>
      <c r="G69" s="15">
        <v>589753.22</v>
      </c>
      <c r="H69" s="19">
        <v>617391.7899999999</v>
      </c>
      <c r="I69" s="15">
        <v>634193.14</v>
      </c>
      <c r="J69" s="23">
        <v>664688.9099999999</v>
      </c>
      <c r="K69" s="12">
        <v>717947.4600000001</v>
      </c>
      <c r="L69" s="5">
        <v>649400.56</v>
      </c>
      <c r="M69" s="5">
        <v>605547.22</v>
      </c>
      <c r="N69" s="6">
        <f t="shared" si="0"/>
        <v>7362674.2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105982.17</v>
      </c>
      <c r="C72" s="15">
        <v>99540.48</v>
      </c>
      <c r="D72" s="15">
        <v>95903.99</v>
      </c>
      <c r="E72" s="15">
        <v>84945.04</v>
      </c>
      <c r="F72" s="5">
        <v>87535.29</v>
      </c>
      <c r="G72" s="15">
        <v>88120.19</v>
      </c>
      <c r="H72" s="19">
        <v>95429.34000000001</v>
      </c>
      <c r="I72" s="15">
        <v>79920.17</v>
      </c>
      <c r="J72" s="23">
        <v>76102.36</v>
      </c>
      <c r="K72" s="12">
        <v>96883.01000000001</v>
      </c>
      <c r="L72" s="5">
        <v>85735.81</v>
      </c>
      <c r="M72" s="5">
        <v>88557.79999999999</v>
      </c>
      <c r="N72" s="6">
        <f t="shared" si="0"/>
        <v>1084655.65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850698.78</v>
      </c>
      <c r="C75" s="15">
        <v>866972.41</v>
      </c>
      <c r="D75" s="15">
        <v>882607.47</v>
      </c>
      <c r="E75" s="15">
        <v>811104.41</v>
      </c>
      <c r="F75" s="5">
        <v>859713.64</v>
      </c>
      <c r="G75" s="15">
        <v>814513.21</v>
      </c>
      <c r="H75" s="19">
        <v>843252.54</v>
      </c>
      <c r="I75" s="15">
        <v>820846.5399999999</v>
      </c>
      <c r="J75" s="23">
        <v>842249.51</v>
      </c>
      <c r="K75" s="12">
        <v>962267.36</v>
      </c>
      <c r="L75" s="5">
        <v>905967.64</v>
      </c>
      <c r="M75" s="5">
        <v>878934.55</v>
      </c>
      <c r="N75" s="6">
        <f t="shared" si="0"/>
        <v>10339128.06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15677803.839999998</v>
      </c>
      <c r="C80" s="6">
        <f t="shared" si="1"/>
        <v>15504563.430000002</v>
      </c>
      <c r="D80" s="6">
        <f t="shared" si="1"/>
        <v>15803573.899999999</v>
      </c>
      <c r="E80" s="6">
        <f t="shared" si="1"/>
        <v>15158415.419999996</v>
      </c>
      <c r="F80" s="6">
        <f t="shared" si="1"/>
        <v>15892374.58</v>
      </c>
      <c r="G80" s="6">
        <f t="shared" si="1"/>
        <v>15710656.900000002</v>
      </c>
      <c r="H80" s="6">
        <f t="shared" si="1"/>
        <v>16047615.919999998</v>
      </c>
      <c r="I80" s="6">
        <f t="shared" si="1"/>
        <v>16083196.840000002</v>
      </c>
      <c r="J80" s="6">
        <f t="shared" si="1"/>
        <v>15850815.619999997</v>
      </c>
      <c r="K80" s="6">
        <f t="shared" si="1"/>
        <v>17452258.189999998</v>
      </c>
      <c r="L80" s="6">
        <f t="shared" si="1"/>
        <v>16206336.650000004</v>
      </c>
      <c r="M80" s="6">
        <f t="shared" si="1"/>
        <v>15554224.740000004</v>
      </c>
      <c r="N80" s="6">
        <f>SUM(B80:M80)</f>
        <v>190941836.03000003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2013-05-30T12:43:38Z</cp:lastPrinted>
  <dcterms:created xsi:type="dcterms:W3CDTF">2005-12-06T18:39:52Z</dcterms:created>
  <dcterms:modified xsi:type="dcterms:W3CDTF">2013-05-30T17:20:56Z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2011</vt:lpwstr>
  </property>
  <property fmtid="{D5CDD505-2E9C-101B-9397-08002B2CF9AE}" pid="7" name="my">
    <vt:lpwstr>Tax Collections From July 2003 to Current</vt:lpwstr>
  </property>
</Properties>
</file>