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tabRatio="873" firstSheet="2" activeTab="2"/>
  </bookViews>
  <sheets>
    <sheet name="SFY0910" sheetId="1" r:id="rId1"/>
    <sheet name="Local Option Sales Tax Coll" sheetId="2" r:id="rId2"/>
    <sheet name="Tourist Development Tax" sheetId="3" r:id="rId3"/>
    <sheet name="Conv &amp; Tourist Impact" sheetId="4" r:id="rId4"/>
    <sheet name="Voted 1-Cent Local Option Fuel" sheetId="5" r:id="rId5"/>
    <sheet name="Non-Voted Local Option Fuel " sheetId="6" r:id="rId6"/>
    <sheet name="Addtional Local Option Fuel" sheetId="7" r:id="rId7"/>
  </sheets>
  <definedNames>
    <definedName name="_xlnm.Print_Area" localSheetId="2">'Tourist Development Tax'!$A$9:$C$81</definedName>
  </definedNames>
  <calcPr fullCalcOnLoad="1"/>
</workbook>
</file>

<file path=xl/comments3.xml><?xml version="1.0" encoding="utf-8"?>
<comments xmlns="http://schemas.openxmlformats.org/spreadsheetml/2006/main">
  <authors>
    <author>ChenY</author>
  </authors>
  <commentList>
    <comment ref="I46" authorId="0">
      <text>
        <r>
          <rPr>
            <b/>
            <sz val="8"/>
            <rFont val="Tahoma"/>
            <family val="2"/>
          </rPr>
          <t>ChenY:</t>
        </r>
        <r>
          <rPr>
            <sz val="8"/>
            <rFont val="Tahoma"/>
            <family val="2"/>
          </rPr>
          <t xml:space="preserve">
due to a large amount of 74,900.57 for the past</t>
        </r>
      </text>
    </comment>
  </commentList>
</comments>
</file>

<file path=xl/sharedStrings.xml><?xml version="1.0" encoding="utf-8"?>
<sst xmlns="http://schemas.openxmlformats.org/spreadsheetml/2006/main" count="575" uniqueCount="140">
  <si>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</si>
  <si>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</si>
  <si>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</si>
  <si>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</si>
  <si>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</si>
  <si>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</si>
  <si>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</si>
  <si>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</si>
  <si>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</si>
  <si>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</si>
  <si>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</si>
  <si>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</si>
  <si>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</si>
  <si>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</si>
  <si>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</si>
  <si>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</si>
  <si>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</si>
  <si>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</si>
  <si>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</si>
  <si>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</si>
  <si>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</si>
  <si>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</si>
  <si>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</si>
  <si>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</si>
  <si>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</si>
  <si>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</si>
  <si>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</si>
  <si>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</si>
  <si>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</si>
  <si>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</si>
  <si>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</si>
  <si>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</si>
  <si>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</si>
  <si>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</si>
  <si>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</si>
  <si>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</si>
  <si>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</si>
  <si>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</si>
  <si>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</si>
  <si>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</si>
  <si>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</si>
  <si>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</si>
  <si>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</si>
  <si>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</si>
  <si>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</si>
  <si>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</si>
  <si>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</si>
  <si>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</si>
  <si>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</si>
  <si>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</si>
  <si>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</si>
  <si>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</si>
  <si>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</si>
  <si>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</si>
  <si>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</si>
  <si>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</si>
  <si>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</si>
  <si>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</si>
  <si>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</si>
  <si>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</si>
  <si>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</si>
  <si>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</si>
  <si>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</si>
  <si>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</si>
  <si>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</si>
  <si>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</si>
  <si>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</si>
  <si>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</si>
  <si>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</si>
  <si>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</si>
  <si>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</si>
  <si>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</si>
  <si>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</si>
  <si>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</si>
  <si>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</si>
  <si>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</si>
  <si>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</si>
  <si>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</si>
  <si>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</si>
  <si>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</si>
  <si>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</si>
  <si>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</si>
  <si>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</si>
  <si>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</si>
  <si>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</si>
  <si>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</si>
  <si>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</si>
  <si>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</si>
  <si>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</si>
  <si>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</si>
  <si>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</si>
  <si>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</si>
  <si>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</si>
  <si>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</si>
  <si>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</si>
  <si>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</si>
  <si>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</si>
  <si>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</si>
  <si>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</si>
  <si>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</si>
  <si>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</si>
  <si>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</si>
  <si>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</si>
  <si>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</si>
  <si>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</si>
  <si>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</si>
  <si>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</si>
  <si>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</si>
  <si>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</si>
  <si>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</si>
  <si>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</si>
  <si>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</si>
  <si>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</si>
  <si>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</si>
  <si>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</si>
  <si>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</si>
  <si>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</si>
  <si>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</si>
  <si>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</si>
  <si>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</si>
  <si>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</si>
  <si>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</si>
  <si>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</si>
  <si>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</si>
  <si>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</si>
  <si>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</si>
  <si>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</si>
  <si>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</si>
  <si>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</si>
  <si>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</si>
  <si>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</si>
  <si>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</si>
  <si>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</si>
  <si>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</si>
  <si>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</si>
  <si>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</si>
  <si>
    <t>Note: check individual tabs for monthlies</t>
  </si>
  <si>
    <t>SFY09-10</t>
  </si>
  <si>
    <t>53*Martin</t>
  </si>
  <si>
    <t>VALIDATED TAX RECEIPTS DATA FOR:  JULY, 2009 thru June,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</si>
</sst>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5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 MT"/>
      <family val="0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0" fontId="11" fillId="33" borderId="9" applyNumberFormat="0" applyProtection="0">
      <alignment horizontal="left" vertical="top" indent="1"/>
    </xf>
    <xf numFmtId="4" fontId="13" fillId="34" borderId="0" applyNumberFormat="0" applyProtection="0">
      <alignment horizontal="left" vertical="center" indent="1"/>
    </xf>
    <xf numFmtId="4" fontId="14" fillId="35" borderId="9" applyNumberFormat="0" applyProtection="0">
      <alignment horizontal="right" vertical="center"/>
    </xf>
    <xf numFmtId="4" fontId="14" fillId="36" borderId="9" applyNumberFormat="0" applyProtection="0">
      <alignment horizontal="right" vertical="center"/>
    </xf>
    <xf numFmtId="4" fontId="14" fillId="37" borderId="9" applyNumberFormat="0" applyProtection="0">
      <alignment horizontal="right" vertical="center"/>
    </xf>
    <xf numFmtId="4" fontId="14" fillId="38" borderId="9" applyNumberFormat="0" applyProtection="0">
      <alignment horizontal="right" vertical="center"/>
    </xf>
    <xf numFmtId="4" fontId="14" fillId="39" borderId="9" applyNumberFormat="0" applyProtection="0">
      <alignment horizontal="right" vertical="center"/>
    </xf>
    <xf numFmtId="4" fontId="14" fillId="40" borderId="9" applyNumberFormat="0" applyProtection="0">
      <alignment horizontal="right" vertical="center"/>
    </xf>
    <xf numFmtId="4" fontId="14" fillId="41" borderId="9" applyNumberFormat="0" applyProtection="0">
      <alignment horizontal="right" vertical="center"/>
    </xf>
    <xf numFmtId="4" fontId="14" fillId="42" borderId="9" applyNumberFormat="0" applyProtection="0">
      <alignment horizontal="right" vertical="center"/>
    </xf>
    <xf numFmtId="4" fontId="14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14" fillId="34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0" fontId="10" fillId="46" borderId="9" applyNumberFormat="0" applyProtection="0">
      <alignment horizontal="left" vertical="center" indent="1"/>
    </xf>
    <xf numFmtId="0" fontId="10" fillId="46" borderId="9" applyNumberFormat="0" applyProtection="0">
      <alignment horizontal="left" vertical="top" indent="1"/>
    </xf>
    <xf numFmtId="0" fontId="10" fillId="34" borderId="9" applyNumberFormat="0" applyProtection="0">
      <alignment horizontal="left" vertical="center" indent="1"/>
    </xf>
    <xf numFmtId="0" fontId="10" fillId="34" borderId="9" applyNumberFormat="0" applyProtection="0">
      <alignment horizontal="left" vertical="top" indent="1"/>
    </xf>
    <xf numFmtId="0" fontId="10" fillId="47" borderId="9" applyNumberFormat="0" applyProtection="0">
      <alignment horizontal="left" vertical="center" indent="1"/>
    </xf>
    <xf numFmtId="0" fontId="10" fillId="47" borderId="9" applyNumberFormat="0" applyProtection="0">
      <alignment horizontal="left" vertical="top" indent="1"/>
    </xf>
    <xf numFmtId="0" fontId="10" fillId="45" borderId="9" applyNumberFormat="0" applyProtection="0">
      <alignment horizontal="left" vertical="center" indent="1"/>
    </xf>
    <xf numFmtId="0" fontId="10" fillId="45" borderId="9" applyNumberFormat="0" applyProtection="0">
      <alignment horizontal="left" vertical="top" indent="1"/>
    </xf>
    <xf numFmtId="4" fontId="14" fillId="48" borderId="9" applyNumberFormat="0" applyProtection="0">
      <alignment vertical="center"/>
    </xf>
    <xf numFmtId="4" fontId="16" fillId="48" borderId="9" applyNumberFormat="0" applyProtection="0">
      <alignment vertical="center"/>
    </xf>
    <xf numFmtId="4" fontId="14" fillId="48" borderId="9" applyNumberFormat="0" applyProtection="0">
      <alignment horizontal="left" vertical="center" indent="1"/>
    </xf>
    <xf numFmtId="0" fontId="14" fillId="48" borderId="9" applyNumberFormat="0" applyProtection="0">
      <alignment horizontal="left" vertical="top" indent="1"/>
    </xf>
    <xf numFmtId="4" fontId="14" fillId="45" borderId="9" applyNumberFormat="0" applyProtection="0">
      <alignment horizontal="right" vertical="center"/>
    </xf>
    <xf numFmtId="4" fontId="16" fillId="45" borderId="9" applyNumberFormat="0" applyProtection="0">
      <alignment horizontal="right" vertical="center"/>
    </xf>
    <xf numFmtId="4" fontId="17" fillId="34" borderId="9" applyNumberFormat="0" applyProtection="0">
      <alignment horizontal="left" vertical="center" indent="1"/>
    </xf>
    <xf numFmtId="0" fontId="17" fillId="34" borderId="9" applyNumberFormat="0" applyProtection="0">
      <alignment horizontal="left" vertical="top" indent="1"/>
    </xf>
    <xf numFmtId="4" fontId="18" fillId="0" borderId="0" applyNumberFormat="0" applyProtection="0">
      <alignment horizontal="left" vertical="center" indent="1"/>
    </xf>
    <xf numFmtId="4" fontId="19" fillId="45" borderId="9" applyNumberFormat="0" applyProtection="0">
      <alignment horizontal="right" vertical="center"/>
    </xf>
    <xf numFmtId="0" fontId="4" fillId="49" borderId="0">
      <alignment/>
      <protection/>
    </xf>
    <xf numFmtId="49" fontId="5" fillId="49" borderId="0">
      <alignment/>
      <protection/>
    </xf>
    <xf numFmtId="49" fontId="6" fillId="49" borderId="11">
      <alignment wrapText="1"/>
      <protection/>
    </xf>
    <xf numFmtId="49" fontId="6" fillId="49" borderId="0">
      <alignment wrapText="1"/>
      <protection/>
    </xf>
    <xf numFmtId="0" fontId="4" fillId="50" borderId="11">
      <alignment/>
      <protection locked="0"/>
    </xf>
    <xf numFmtId="0" fontId="4" fillId="49" borderId="0">
      <alignment/>
      <protection/>
    </xf>
    <xf numFmtId="0" fontId="7" fillId="51" borderId="0">
      <alignment/>
      <protection/>
    </xf>
    <xf numFmtId="0" fontId="7" fillId="43" borderId="0">
      <alignment/>
      <protection/>
    </xf>
    <xf numFmtId="0" fontId="7" fillId="38" borderId="0">
      <alignment/>
      <protection/>
    </xf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58" applyNumberFormat="1" applyFont="1" applyFill="1" applyProtection="1">
      <alignment/>
      <protection/>
    </xf>
    <xf numFmtId="37" fontId="0" fillId="0" borderId="0" xfId="57" applyNumberFormat="1" applyFont="1" applyFill="1" applyProtection="1">
      <alignment/>
      <protection/>
    </xf>
    <xf numFmtId="37" fontId="0" fillId="0" borderId="0" xfId="59" applyNumberFormat="1" applyFont="1" applyFill="1" applyProtection="1">
      <alignment/>
      <protection/>
    </xf>
    <xf numFmtId="3" fontId="0" fillId="0" borderId="0" xfId="59" applyNumberFormat="1" applyFont="1" applyFill="1" applyProtection="1">
      <alignment/>
      <protection/>
    </xf>
    <xf numFmtId="3" fontId="0" fillId="0" borderId="0" xfId="57" applyNumberFormat="1" applyFont="1" applyFill="1" applyProtection="1">
      <alignment/>
      <protection/>
    </xf>
    <xf numFmtId="3" fontId="0" fillId="0" borderId="0" xfId="58" applyNumberFormat="1" applyFont="1" applyFill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58" applyNumberFormat="1" applyFont="1" applyFill="1" applyBorder="1" applyProtection="1">
      <alignment/>
      <protection/>
    </xf>
    <xf numFmtId="3" fontId="0" fillId="0" borderId="0" xfId="57" applyNumberFormat="1" applyFont="1" applyFill="1" applyBorder="1" applyProtection="1">
      <alignment/>
      <protection/>
    </xf>
    <xf numFmtId="3" fontId="0" fillId="0" borderId="0" xfId="59" applyNumberFormat="1" applyFont="1" applyFill="1" applyBorder="1" applyProtection="1">
      <alignment/>
      <protection/>
    </xf>
    <xf numFmtId="41" fontId="0" fillId="0" borderId="0" xfId="58" applyNumberFormat="1" applyFont="1" applyFill="1" applyProtection="1">
      <alignment/>
      <protection/>
    </xf>
    <xf numFmtId="41" fontId="0" fillId="0" borderId="0" xfId="59" applyNumberFormat="1" applyFont="1" applyFill="1" applyProtection="1">
      <alignment/>
      <protection/>
    </xf>
    <xf numFmtId="37" fontId="0" fillId="0" borderId="0" xfId="57" applyNumberFormat="1" applyFont="1" applyFill="1" applyBorder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dtional Local Option Fuel" xfId="57"/>
    <cellStyle name="Normal_Non-Voted Local Option Fuel " xfId="58"/>
    <cellStyle name="Normal_Voted 1-Cent Local Option Fuel" xfId="59"/>
    <cellStyle name="Note" xfId="60"/>
    <cellStyle name="Output" xfId="61"/>
    <cellStyle name="Percent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excBad7" xfId="68"/>
    <cellStyle name="SAPBEXexcBad8" xfId="69"/>
    <cellStyle name="SAPBEXexcBad9" xfId="70"/>
    <cellStyle name="SAPBEXexcCritical4" xfId="71"/>
    <cellStyle name="SAPBEXexcCritical5" xfId="72"/>
    <cellStyle name="SAPBEXexcCritical6" xfId="73"/>
    <cellStyle name="SAPBEXexcGood1" xfId="74"/>
    <cellStyle name="SAPBEXexcGood2" xfId="75"/>
    <cellStyle name="SAPBEXexcGood3" xfId="76"/>
    <cellStyle name="SAPBEXfilterDrill" xfId="77"/>
    <cellStyle name="SAPBEXfilterItem" xfId="78"/>
    <cellStyle name="SAPBEXfilterText" xfId="79"/>
    <cellStyle name="SAPBEXformats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SEM-BPS-data" xfId="101"/>
    <cellStyle name="SEM-BPS-head" xfId="102"/>
    <cellStyle name="SEM-BPS-headdata" xfId="103"/>
    <cellStyle name="SEM-BPS-headkey" xfId="104"/>
    <cellStyle name="SEM-BPS-input-on" xfId="105"/>
    <cellStyle name="SEM-BPS-key" xfId="106"/>
    <cellStyle name="SEM-BPS-sub1" xfId="107"/>
    <cellStyle name="SEM-BPS-sub2" xfId="108"/>
    <cellStyle name="SEM-BPS-total" xfId="109"/>
    <cellStyle name="Title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85"/>
  <sheetViews>
    <sheetView zoomScalePageLayoutView="0" workbookViewId="0" topLeftCell="A1">
      <pane xSplit="1" ySplit="10" topLeftCell="B7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7" sqref="D27:D78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4.5" style="0" customWidth="1"/>
  </cols>
  <sheetData>
    <row r="1" spans="1:7" ht="12.75">
      <c r="A1" t="s">
        <v>139</v>
      </c>
      <c r="G1" t="s">
        <v>89</v>
      </c>
    </row>
    <row r="2" ht="12.75">
      <c r="A2" t="s">
        <v>136</v>
      </c>
    </row>
    <row r="3" spans="1:7" ht="12.75">
      <c r="A3" s="30" t="s">
        <v>69</v>
      </c>
      <c r="B3" s="30"/>
      <c r="C3" s="30"/>
      <c r="D3" s="30"/>
      <c r="E3" s="30"/>
      <c r="F3" s="30"/>
      <c r="G3" s="30"/>
    </row>
    <row r="4" spans="1:7" ht="12.75">
      <c r="A4" s="30" t="s">
        <v>131</v>
      </c>
      <c r="B4" s="30"/>
      <c r="C4" s="30"/>
      <c r="D4" s="30"/>
      <c r="E4" s="30"/>
      <c r="F4" s="30"/>
      <c r="G4" s="30"/>
    </row>
    <row r="5" spans="1:7" ht="12.75">
      <c r="A5" s="30" t="s">
        <v>70</v>
      </c>
      <c r="B5" s="30"/>
      <c r="C5" s="30"/>
      <c r="D5" s="30"/>
      <c r="E5" s="30"/>
      <c r="F5" s="30"/>
      <c r="G5" s="30"/>
    </row>
    <row r="6" spans="1:7" ht="12.75">
      <c r="A6" s="30" t="s">
        <v>135</v>
      </c>
      <c r="B6" s="30"/>
      <c r="C6" s="30"/>
      <c r="D6" s="30"/>
      <c r="E6" s="30"/>
      <c r="F6" s="30"/>
      <c r="G6" s="30"/>
    </row>
    <row r="8" spans="2:7" ht="12.75"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</row>
    <row r="9" spans="1:7" ht="12.75">
      <c r="A9" t="s">
        <v>0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82</v>
      </c>
    </row>
    <row r="10" spans="1:7" ht="12.75">
      <c r="A10" t="s">
        <v>1</v>
      </c>
      <c r="B10" s="3" t="s">
        <v>83</v>
      </c>
      <c r="C10" s="3" t="s">
        <v>84</v>
      </c>
      <c r="D10" s="3" t="s">
        <v>84</v>
      </c>
      <c r="E10" s="3" t="s">
        <v>84</v>
      </c>
      <c r="F10" s="3" t="s">
        <v>84</v>
      </c>
      <c r="G10" s="3" t="s">
        <v>85</v>
      </c>
    </row>
    <row r="11" spans="1:7" ht="12.75">
      <c r="A11" s="4" t="s">
        <v>2</v>
      </c>
      <c r="B11" s="5">
        <f>SUM('Local Option Sales Tax Coll'!B12:M12)</f>
        <v>20496993.58</v>
      </c>
      <c r="C11" s="5">
        <f>SUM('Tourist Development Tax'!N12)</f>
        <v>2133367.57</v>
      </c>
      <c r="D11" s="5">
        <f>SUM('Conv &amp; Tourist Impact'!N12)</f>
        <v>0</v>
      </c>
      <c r="E11" s="5">
        <f>SUM('Voted 1-Cent Local Option Fuel'!B12:M12)</f>
        <v>1251797.3399999999</v>
      </c>
      <c r="F11" s="5">
        <f>SUM('Non-Voted Local Option Fuel '!B12:M12)</f>
        <v>7491501.19</v>
      </c>
      <c r="G11" s="5">
        <f>SUM('Addtional Local Option Fuel'!B12:M12)</f>
        <v>5558493.649999999</v>
      </c>
    </row>
    <row r="12" spans="1:7" ht="12.75">
      <c r="A12" s="4" t="s">
        <v>3</v>
      </c>
      <c r="B12" s="5">
        <f>SUM('Local Option Sales Tax Coll'!B13:M13)</f>
        <v>1349479.63</v>
      </c>
      <c r="C12" s="5">
        <f>SUM('Tourist Development Tax'!N13)</f>
        <v>19568.37</v>
      </c>
      <c r="D12" s="5">
        <f>SUM('Conv &amp; Tourist Impact'!N13)</f>
        <v>0</v>
      </c>
      <c r="E12" s="5">
        <f>SUM('Voted 1-Cent Local Option Fuel'!B13:M13)</f>
        <v>198571.60000000003</v>
      </c>
      <c r="F12" s="5">
        <f>SUM('Non-Voted Local Option Fuel '!B13:M13)</f>
        <v>1187418.6700000002</v>
      </c>
      <c r="G12" s="5">
        <f>SUM('Addtional Local Option Fuel'!B13:M13)</f>
        <v>0</v>
      </c>
    </row>
    <row r="13" spans="1:7" ht="12.75">
      <c r="A13" s="4" t="s">
        <v>4</v>
      </c>
      <c r="B13" s="5">
        <f>SUM('Local Option Sales Tax Coll'!B14:M14)</f>
        <v>915570.5</v>
      </c>
      <c r="C13" s="5">
        <f>SUM('Tourist Development Tax'!N14)</f>
        <v>11605477.529999997</v>
      </c>
      <c r="D13" s="5">
        <f>SUM('Conv &amp; Tourist Impact'!N14)</f>
        <v>0</v>
      </c>
      <c r="E13" s="5">
        <f>SUM('Voted 1-Cent Local Option Fuel'!B14:M14)</f>
        <v>1050860.3599999999</v>
      </c>
      <c r="F13" s="5">
        <f>SUM('Non-Voted Local Option Fuel '!B14:M14)</f>
        <v>6288115.32</v>
      </c>
      <c r="G13" s="5">
        <f>SUM('Addtional Local Option Fuel'!B14:M14)</f>
        <v>0</v>
      </c>
    </row>
    <row r="14" spans="1:7" ht="12.75">
      <c r="A14" s="4" t="s">
        <v>5</v>
      </c>
      <c r="B14" s="5">
        <f>SUM('Local Option Sales Tax Coll'!B15:M15)</f>
        <v>1709454.0699999998</v>
      </c>
      <c r="C14" s="5">
        <f>SUM('Tourist Development Tax'!N15)</f>
        <v>90395.34999999999</v>
      </c>
      <c r="D14" s="5">
        <f>SUM('Conv &amp; Tourist Impact'!N15)</f>
        <v>0</v>
      </c>
      <c r="E14" s="5">
        <f>SUM('Voted 1-Cent Local Option Fuel'!B15:M15)</f>
        <v>29529.730000000003</v>
      </c>
      <c r="F14" s="5">
        <f>SUM('Non-Voted Local Option Fuel '!B15:M15)</f>
        <v>1097057.3299999998</v>
      </c>
      <c r="G14" s="5">
        <f>SUM('Addtional Local Option Fuel'!B15:M15)</f>
        <v>0</v>
      </c>
    </row>
    <row r="15" spans="1:7" ht="12.75">
      <c r="A15" s="4" t="s">
        <v>6</v>
      </c>
      <c r="B15" s="5">
        <f>SUM('Local Option Sales Tax Coll'!B16:M16)</f>
        <v>1270873.6</v>
      </c>
      <c r="C15" s="5">
        <f>SUM('Tourist Development Tax'!N16)</f>
        <v>7941907.29</v>
      </c>
      <c r="D15" s="5">
        <f>SUM('Conv &amp; Tourist Impact'!N16)</f>
        <v>0</v>
      </c>
      <c r="E15" s="5">
        <f>SUM('Voted 1-Cent Local Option Fuel'!B16:M16)</f>
        <v>338259.82</v>
      </c>
      <c r="F15" s="5">
        <f>SUM('Non-Voted Local Option Fuel '!B16:M16)</f>
        <v>16632020.01</v>
      </c>
      <c r="G15" s="5">
        <f>SUM('Addtional Local Option Fuel'!B16:M16)</f>
        <v>0</v>
      </c>
    </row>
    <row r="16" spans="1:7" ht="12.75">
      <c r="A16" s="4" t="s">
        <v>7</v>
      </c>
      <c r="B16" s="5">
        <f>SUM('Local Option Sales Tax Coll'!B17:M17)</f>
        <v>13505316.180000002</v>
      </c>
      <c r="C16" s="5">
        <f>SUM('Tourist Development Tax'!N17)</f>
        <v>34972735.940000005</v>
      </c>
      <c r="D16" s="5">
        <f>SUM('Conv &amp; Tourist Impact'!N17)</f>
        <v>0</v>
      </c>
      <c r="E16" s="5">
        <f>SUM('Voted 1-Cent Local Option Fuel'!B17:M17)</f>
        <v>8487296.33</v>
      </c>
      <c r="F16" s="5">
        <f>SUM('Non-Voted Local Option Fuel '!B17:M17)</f>
        <v>50770439.589999996</v>
      </c>
      <c r="G16" s="5">
        <f>SUM('Addtional Local Option Fuel'!B17:M17)</f>
        <v>38483933.56999999</v>
      </c>
    </row>
    <row r="17" spans="1:7" ht="12.75">
      <c r="A17" s="4" t="s">
        <v>8</v>
      </c>
      <c r="B17" s="5">
        <f>SUM('Local Option Sales Tax Coll'!B18:M18)</f>
        <v>873005.73</v>
      </c>
      <c r="C17" s="5">
        <f>SUM('Tourist Development Tax'!N18)</f>
        <v>0</v>
      </c>
      <c r="D17" s="5">
        <f>SUM('Conv &amp; Tourist Impact'!N18)</f>
        <v>0</v>
      </c>
      <c r="E17" s="5">
        <f>SUM('Voted 1-Cent Local Option Fuel'!B18:M18)</f>
        <v>22292.41</v>
      </c>
      <c r="F17" s="5">
        <f>SUM('Non-Voted Local Option Fuel '!B18:M18)</f>
        <v>388104.98999999993</v>
      </c>
      <c r="G17" s="5">
        <f>SUM('Addtional Local Option Fuel'!B18:M18)</f>
        <v>0</v>
      </c>
    </row>
    <row r="18" spans="1:7" ht="12.75">
      <c r="A18" s="4" t="s">
        <v>9</v>
      </c>
      <c r="B18" s="5">
        <f>SUM('Local Option Sales Tax Coll'!B19:M19)</f>
        <v>16517541.450000003</v>
      </c>
      <c r="C18" s="5">
        <f>SUM('Tourist Development Tax'!N19)</f>
        <v>2108415.91</v>
      </c>
      <c r="D18" s="5">
        <f>SUM('Conv &amp; Tourist Impact'!N19)</f>
        <v>0</v>
      </c>
      <c r="E18" s="5">
        <f>SUM('Voted 1-Cent Local Option Fuel'!B19:M19)</f>
        <v>928552.3699999999</v>
      </c>
      <c r="F18" s="5">
        <f>SUM('Non-Voted Local Option Fuel '!B19:M19)</f>
        <v>5551308.349999999</v>
      </c>
      <c r="G18" s="5">
        <f>SUM('Addtional Local Option Fuel'!B19:M19)</f>
        <v>3955011.53</v>
      </c>
    </row>
    <row r="19" spans="1:7" ht="12.75">
      <c r="A19" s="4" t="s">
        <v>96</v>
      </c>
      <c r="B19" s="5">
        <f>SUM('Local Option Sales Tax Coll'!B20:M20)</f>
        <v>251851.64</v>
      </c>
      <c r="C19" s="5">
        <f>SUM('Tourist Development Tax'!N20)</f>
        <v>645493.9400000001</v>
      </c>
      <c r="D19" s="5">
        <f>SUM('Conv &amp; Tourist Impact'!N20)</f>
        <v>0</v>
      </c>
      <c r="E19" s="5">
        <f>SUM('Voted 1-Cent Local Option Fuel'!B20:M20)</f>
        <v>572198.9400000001</v>
      </c>
      <c r="F19" s="5">
        <f>SUM('Non-Voted Local Option Fuel '!B20:M20)</f>
        <v>3424328.5</v>
      </c>
      <c r="G19" s="5">
        <f>SUM('Addtional Local Option Fuel'!B20:M20)</f>
        <v>2543555.51</v>
      </c>
    </row>
    <row r="20" spans="1:7" ht="12.75">
      <c r="A20" s="4" t="s">
        <v>10</v>
      </c>
      <c r="B20" s="5">
        <f>SUM('Local Option Sales Tax Coll'!B21:M21)</f>
        <v>14469891.929999998</v>
      </c>
      <c r="C20" s="5">
        <f>SUM('Tourist Development Tax'!N21)</f>
        <v>434498.33999999997</v>
      </c>
      <c r="D20" s="5">
        <f>SUM('Conv &amp; Tourist Impact'!N21)</f>
        <v>0</v>
      </c>
      <c r="E20" s="5">
        <f>SUM('Voted 1-Cent Local Option Fuel'!B21:M21)</f>
        <v>856691.9299999999</v>
      </c>
      <c r="F20" s="5">
        <f>SUM('Non-Voted Local Option Fuel '!B21:M21)</f>
        <v>5125370.35</v>
      </c>
      <c r="G20" s="5">
        <f>SUM('Addtional Local Option Fuel'!B21:M21)</f>
        <v>0</v>
      </c>
    </row>
    <row r="21" spans="1:7" ht="12.75">
      <c r="A21" s="4" t="s">
        <v>11</v>
      </c>
      <c r="B21" s="5">
        <f>SUM('Local Option Sales Tax Coll'!B22:M22)</f>
        <v>362338.60000000003</v>
      </c>
      <c r="C21" s="5">
        <f>SUM('Tourist Development Tax'!N22)</f>
        <v>12773137.31</v>
      </c>
      <c r="D21" s="5">
        <f>SUM('Conv &amp; Tourist Impact'!N22)</f>
        <v>0</v>
      </c>
      <c r="E21" s="5">
        <f>SUM('Voted 1-Cent Local Option Fuel'!B22:M22)</f>
        <v>1408933.57</v>
      </c>
      <c r="F21" s="5">
        <f>SUM('Non-Voted Local Option Fuel '!B22:M22)</f>
        <v>8433119.4</v>
      </c>
      <c r="G21" s="5">
        <f>SUM('Addtional Local Option Fuel'!B22:M22)</f>
        <v>6430433.26</v>
      </c>
    </row>
    <row r="22" spans="1:7" ht="12.75">
      <c r="A22" s="4" t="s">
        <v>12</v>
      </c>
      <c r="B22" s="5">
        <f>SUM('Local Option Sales Tax Coll'!B23:M23)</f>
        <v>5494922.3100000005</v>
      </c>
      <c r="C22" s="5">
        <f>SUM('Tourist Development Tax'!N23)</f>
        <v>384737.51</v>
      </c>
      <c r="D22" s="5">
        <f>SUM('Conv &amp; Tourist Impact'!N23)</f>
        <v>0</v>
      </c>
      <c r="E22" s="5">
        <f>SUM('Voted 1-Cent Local Option Fuel'!B23:M23)</f>
        <v>616657.54</v>
      </c>
      <c r="F22" s="5">
        <f>SUM('Non-Voted Local Option Fuel '!B23:M23)</f>
        <v>3680238.46</v>
      </c>
      <c r="G22" s="5">
        <f>SUM('Addtional Local Option Fuel'!B23:M23)</f>
        <v>-6.280000000000001</v>
      </c>
    </row>
    <row r="23" spans="1:7" ht="12.75">
      <c r="A23" s="4" t="s">
        <v>128</v>
      </c>
      <c r="B23" s="5">
        <f>SUM('Local Option Sales Tax Coll'!B24:M24)</f>
        <v>310167304.68999994</v>
      </c>
      <c r="C23" s="5">
        <f>SUM('Tourist Development Tax'!N24)</f>
        <v>24852082.233750004</v>
      </c>
      <c r="D23" s="5">
        <f>SUM('Conv &amp; Tourist Impact'!N24)</f>
        <v>41420137.04625</v>
      </c>
      <c r="E23" s="5">
        <f>SUM('Voted 1-Cent Local Option Fuel'!B24:M24)</f>
        <v>10352936.149999999</v>
      </c>
      <c r="F23" s="5">
        <f>SUM('Non-Voted Local Option Fuel '!B24:M24)</f>
        <v>61872165.599999994</v>
      </c>
      <c r="G23" s="5">
        <f>SUM('Addtional Local Option Fuel'!B24:M24)</f>
        <v>27214850.43</v>
      </c>
    </row>
    <row r="24" spans="1:7" ht="12.75">
      <c r="A24" s="4" t="s">
        <v>13</v>
      </c>
      <c r="B24" s="5">
        <f>SUM('Local Option Sales Tax Coll'!B25:M25)</f>
        <v>1533076.1199999999</v>
      </c>
      <c r="C24" s="5">
        <f>SUM('Tourist Development Tax'!N25)</f>
        <v>0</v>
      </c>
      <c r="D24" s="5">
        <f>SUM('Conv &amp; Tourist Impact'!N25)</f>
        <v>0</v>
      </c>
      <c r="E24" s="5">
        <f>SUM('Voted 1-Cent Local Option Fuel'!B25:M25)</f>
        <v>136378.12</v>
      </c>
      <c r="F24" s="5">
        <f>SUM('Non-Voted Local Option Fuel '!B25:M25)</f>
        <v>810437.81</v>
      </c>
      <c r="G24" s="5">
        <f>SUM('Addtional Local Option Fuel'!B25:M25)</f>
        <v>504597.85</v>
      </c>
    </row>
    <row r="25" spans="1:7" ht="12.75">
      <c r="A25" s="4" t="s">
        <v>14</v>
      </c>
      <c r="B25" s="5">
        <f>SUM('Local Option Sales Tax Coll'!B26:M26)</f>
        <v>579007.6000000001</v>
      </c>
      <c r="C25" s="5">
        <f>SUM('Tourist Development Tax'!N26)</f>
        <v>0</v>
      </c>
      <c r="D25" s="5">
        <f>SUM('Conv &amp; Tourist Impact'!N26)</f>
        <v>0</v>
      </c>
      <c r="E25" s="5">
        <f>SUM('Voted 1-Cent Local Option Fuel'!B26:M26)</f>
        <v>33299.27</v>
      </c>
      <c r="F25" s="5">
        <f>SUM('Non-Voted Local Option Fuel '!B26:M26)</f>
        <v>597684.3200000001</v>
      </c>
      <c r="G25" s="5">
        <f>SUM('Addtional Local Option Fuel'!B26:M26)</f>
        <v>0</v>
      </c>
    </row>
    <row r="26" spans="1:7" ht="12.75">
      <c r="A26" s="4" t="s">
        <v>15</v>
      </c>
      <c r="B26" s="5">
        <f>SUM('Local Option Sales Tax Coll'!B27:M27)</f>
        <v>111940474.32</v>
      </c>
      <c r="C26" s="5">
        <f>SUM('Tourist Development Tax'!N27)</f>
        <v>9147316.516666668</v>
      </c>
      <c r="D26" s="5">
        <f>SUM('Conv &amp; Tourist Impact'!N27)</f>
        <v>4576991.596666667</v>
      </c>
      <c r="E26" s="5">
        <f>SUM('Voted 1-Cent Local Option Fuel'!B27:M27)</f>
        <v>1071679.1099999999</v>
      </c>
      <c r="F26" s="5">
        <f>SUM('Non-Voted Local Option Fuel '!B27:M27)</f>
        <v>32456466.65</v>
      </c>
      <c r="G26" s="5">
        <f>SUM('Addtional Local Option Fuel'!B27:M27)</f>
        <v>0</v>
      </c>
    </row>
    <row r="27" spans="1:7" ht="12.75">
      <c r="A27" s="4" t="s">
        <v>16</v>
      </c>
      <c r="B27" s="5">
        <f>SUM('Local Option Sales Tax Coll'!B28:M28)</f>
        <v>49240444.95</v>
      </c>
      <c r="C27" s="5">
        <f>SUM('Tourist Development Tax'!N28)</f>
        <v>5457304.58</v>
      </c>
      <c r="D27" s="5">
        <f>SUM('Conv &amp; Tourist Impact'!N28)</f>
        <v>0</v>
      </c>
      <c r="E27" s="5">
        <f>SUM('Voted 1-Cent Local Option Fuel'!B28:M28)</f>
        <v>1597582.3299999998</v>
      </c>
      <c r="F27" s="5">
        <f>SUM('Non-Voted Local Option Fuel '!B28:M28)</f>
        <v>9550277.54</v>
      </c>
      <c r="G27" s="5">
        <f>SUM('Addtional Local Option Fuel'!B28:M28)</f>
        <v>0</v>
      </c>
    </row>
    <row r="28" spans="1:7" ht="12.75">
      <c r="A28" s="4" t="s">
        <v>17</v>
      </c>
      <c r="B28" s="5">
        <f>SUM('Local Option Sales Tax Coll'!B29:M29)</f>
        <v>6251450.809999999</v>
      </c>
      <c r="C28" s="5">
        <f>SUM('Tourist Development Tax'!N29)</f>
        <v>813810.2400000001</v>
      </c>
      <c r="D28" s="5">
        <f>SUM('Conv &amp; Tourist Impact'!N29)</f>
        <v>0</v>
      </c>
      <c r="E28" s="5">
        <f>SUM('Voted 1-Cent Local Option Fuel'!B29:M29)</f>
        <v>394894.5300000001</v>
      </c>
      <c r="F28" s="5">
        <f>SUM('Non-Voted Local Option Fuel '!B29:M29)</f>
        <v>2363689.75</v>
      </c>
      <c r="G28" s="5">
        <f>SUM('Addtional Local Option Fuel'!B29:M29)</f>
        <v>0</v>
      </c>
    </row>
    <row r="29" spans="1:7" ht="12.75">
      <c r="A29" s="4" t="s">
        <v>18</v>
      </c>
      <c r="B29" s="5">
        <f>SUM('Local Option Sales Tax Coll'!B30:M30)</f>
        <v>1224916.3200000003</v>
      </c>
      <c r="C29" s="5">
        <f>SUM('Tourist Development Tax'!N30)</f>
        <v>740964.98</v>
      </c>
      <c r="D29" s="5">
        <f>SUM('Conv &amp; Tourist Impact'!N30)</f>
        <v>0</v>
      </c>
      <c r="E29" s="5">
        <f>SUM('Voted 1-Cent Local Option Fuel'!B30:M30)</f>
        <v>13600.109999999999</v>
      </c>
      <c r="F29" s="5">
        <f>SUM('Non-Voted Local Option Fuel '!B30:M30)</f>
        <v>378957.35</v>
      </c>
      <c r="G29" s="5">
        <f>SUM('Addtional Local Option Fuel'!B30:M30)</f>
        <v>0</v>
      </c>
    </row>
    <row r="30" spans="1:7" ht="12.75">
      <c r="A30" s="4" t="s">
        <v>19</v>
      </c>
      <c r="B30" s="5">
        <f>SUM('Local Option Sales Tax Coll'!B31:M31)</f>
        <v>3106530.83</v>
      </c>
      <c r="C30" s="5">
        <f>SUM('Tourist Development Tax'!N31)</f>
        <v>73830.83</v>
      </c>
      <c r="D30" s="5">
        <f>SUM('Conv &amp; Tourist Impact'!N31)</f>
        <v>0</v>
      </c>
      <c r="E30" s="5">
        <f>SUM('Voted 1-Cent Local Option Fuel'!B31:M31)</f>
        <v>240057.74</v>
      </c>
      <c r="F30" s="5">
        <f>SUM('Non-Voted Local Option Fuel '!B31:M31)</f>
        <v>3144227.93</v>
      </c>
      <c r="G30" s="5">
        <f>SUM('Addtional Local Option Fuel'!B31:M31)</f>
        <v>0</v>
      </c>
    </row>
    <row r="31" spans="1:7" ht="12.75">
      <c r="A31" s="4" t="s">
        <v>20</v>
      </c>
      <c r="B31" s="5">
        <f>SUM('Local Option Sales Tax Coll'!B32:M32)</f>
        <v>441204.52</v>
      </c>
      <c r="C31" s="5">
        <f>SUM('Tourist Development Tax'!N32)</f>
        <v>25540.620000000003</v>
      </c>
      <c r="D31" s="5">
        <f>SUM('Conv &amp; Tourist Impact'!N32)</f>
        <v>0</v>
      </c>
      <c r="E31" s="5">
        <f>SUM('Voted 1-Cent Local Option Fuel'!B32:M32)</f>
        <v>83024.04999999999</v>
      </c>
      <c r="F31" s="5">
        <f>SUM('Non-Voted Local Option Fuel '!B32:M32)</f>
        <v>496275.7</v>
      </c>
      <c r="G31" s="5">
        <f>SUM('Addtional Local Option Fuel'!B32:M32)</f>
        <v>0</v>
      </c>
    </row>
    <row r="32" spans="1:7" ht="12.75">
      <c r="A32" s="4" t="s">
        <v>21</v>
      </c>
      <c r="B32" s="5">
        <f>SUM('Local Option Sales Tax Coll'!B33:M33)</f>
        <v>224707.86</v>
      </c>
      <c r="C32" s="5">
        <f>SUM('Tourist Development Tax'!N33)</f>
        <v>16436.99</v>
      </c>
      <c r="D32" s="5">
        <f>SUM('Conv &amp; Tourist Impact'!N33)</f>
        <v>0</v>
      </c>
      <c r="E32" s="5">
        <f>SUM('Voted 1-Cent Local Option Fuel'!B33:M33)</f>
        <v>54646.08000000001</v>
      </c>
      <c r="F32" s="5">
        <f>SUM('Non-Voted Local Option Fuel '!B33:M33)</f>
        <v>323945.67000000004</v>
      </c>
      <c r="G32" s="5">
        <f>SUM('Addtional Local Option Fuel'!B33:M33)</f>
        <v>0</v>
      </c>
    </row>
    <row r="33" spans="1:7" ht="12.75">
      <c r="A33" s="4" t="s">
        <v>22</v>
      </c>
      <c r="B33" s="5">
        <f>SUM('Local Option Sales Tax Coll'!B34:M34)</f>
        <v>872247.79</v>
      </c>
      <c r="C33" s="5">
        <f>SUM('Tourist Development Tax'!N34)</f>
        <v>752334.28</v>
      </c>
      <c r="D33" s="5">
        <f>SUM('Conv &amp; Tourist Impact'!N34)</f>
        <v>0</v>
      </c>
      <c r="E33" s="5">
        <f>SUM('Voted 1-Cent Local Option Fuel'!B34:M34)</f>
        <v>69109.01</v>
      </c>
      <c r="F33" s="5">
        <f>SUM('Non-Voted Local Option Fuel '!B34:M34)</f>
        <v>411739.45999999996</v>
      </c>
      <c r="G33" s="5">
        <f>SUM('Addtional Local Option Fuel'!B34:M34)</f>
        <v>0</v>
      </c>
    </row>
    <row r="34" spans="1:7" ht="12.75">
      <c r="A34" s="4" t="s">
        <v>23</v>
      </c>
      <c r="B34" s="5">
        <f>SUM('Local Option Sales Tax Coll'!B35:M35)</f>
        <v>413111.47000000003</v>
      </c>
      <c r="C34" s="5">
        <f>SUM('Tourist Development Tax'!N35)</f>
        <v>23796.94</v>
      </c>
      <c r="D34" s="5">
        <f>SUM('Conv &amp; Tourist Impact'!N35)</f>
        <v>0</v>
      </c>
      <c r="E34" s="5">
        <f>SUM('Voted 1-Cent Local Option Fuel'!B35:M35)</f>
        <v>69547.12</v>
      </c>
      <c r="F34" s="5">
        <f>SUM('Non-Voted Local Option Fuel '!B35:M35)</f>
        <v>919032.17</v>
      </c>
      <c r="G34" s="5">
        <f>SUM('Addtional Local Option Fuel'!B35:M35)</f>
        <v>0</v>
      </c>
    </row>
    <row r="35" spans="1:7" ht="12.75">
      <c r="A35" s="4" t="s">
        <v>24</v>
      </c>
      <c r="B35" s="5">
        <f>SUM('Local Option Sales Tax Coll'!B36:M36)</f>
        <v>1228809.75</v>
      </c>
      <c r="C35" s="5">
        <f>SUM('Tourist Development Tax'!N36)</f>
        <v>0</v>
      </c>
      <c r="D35" s="5">
        <f>SUM('Conv &amp; Tourist Impact'!N36)</f>
        <v>0</v>
      </c>
      <c r="E35" s="5">
        <f>SUM('Voted 1-Cent Local Option Fuel'!B36:M36)</f>
        <v>151168.08000000002</v>
      </c>
      <c r="F35" s="5">
        <f>SUM('Non-Voted Local Option Fuel '!B36:M36)</f>
        <v>900601.6200000001</v>
      </c>
      <c r="G35" s="5">
        <f>SUM('Addtional Local Option Fuel'!B36:M36)</f>
        <v>566424.93</v>
      </c>
    </row>
    <row r="36" spans="1:7" ht="12.75">
      <c r="A36" s="4" t="s">
        <v>25</v>
      </c>
      <c r="B36" s="5">
        <f>SUM('Local Option Sales Tax Coll'!B37:M37)</f>
        <v>2075005.3300000003</v>
      </c>
      <c r="C36" s="5">
        <f>SUM('Tourist Development Tax'!N37)</f>
        <v>99817.23999999999</v>
      </c>
      <c r="D36" s="5">
        <f>SUM('Conv &amp; Tourist Impact'!N37)</f>
        <v>0</v>
      </c>
      <c r="E36" s="5">
        <f>SUM('Voted 1-Cent Local Option Fuel'!B37:M37)</f>
        <v>253877.26</v>
      </c>
      <c r="F36" s="5">
        <f>SUM('Non-Voted Local Option Fuel '!B37:M37)</f>
        <v>1507077.79</v>
      </c>
      <c r="G36" s="5">
        <f>SUM('Addtional Local Option Fuel'!B37:M37)</f>
        <v>332193.93999999994</v>
      </c>
    </row>
    <row r="37" spans="1:7" ht="12.75">
      <c r="A37" s="4" t="s">
        <v>26</v>
      </c>
      <c r="B37" s="5">
        <f>SUM('Local Option Sales Tax Coll'!B38:M38)</f>
        <v>6298818.38</v>
      </c>
      <c r="C37" s="5">
        <f>SUM('Tourist Development Tax'!N38)</f>
        <v>317277.7</v>
      </c>
      <c r="D37" s="5">
        <f>SUM('Conv &amp; Tourist Impact'!N38)</f>
        <v>0</v>
      </c>
      <c r="E37" s="5">
        <f>SUM('Voted 1-Cent Local Option Fuel'!B38:M38)</f>
        <v>857162.7899999999</v>
      </c>
      <c r="F37" s="5">
        <f>SUM('Non-Voted Local Option Fuel '!B38:M38)</f>
        <v>5125880.17</v>
      </c>
      <c r="G37" s="5">
        <f>SUM('Addtional Local Option Fuel'!B38:M38)</f>
        <v>1480168.5599999996</v>
      </c>
    </row>
    <row r="38" spans="1:7" ht="12.75">
      <c r="A38" s="4" t="s">
        <v>27</v>
      </c>
      <c r="B38" s="5">
        <f>SUM('Local Option Sales Tax Coll'!B39:M39)</f>
        <v>7449003.270000001</v>
      </c>
      <c r="C38" s="5">
        <f>SUM('Tourist Development Tax'!N39)</f>
        <v>310915.24000000005</v>
      </c>
      <c r="D38" s="5">
        <f>SUM('Conv &amp; Tourist Impact'!N39)</f>
        <v>0</v>
      </c>
      <c r="E38" s="5">
        <f>SUM('Voted 1-Cent Local Option Fuel'!B39:M39)</f>
        <v>519243.04000000004</v>
      </c>
      <c r="F38" s="5">
        <f>SUM('Non-Voted Local Option Fuel '!B39:M39)</f>
        <v>3092173.83</v>
      </c>
      <c r="G38" s="5">
        <f>SUM('Addtional Local Option Fuel'!B39:M39)</f>
        <v>2022137.3499999999</v>
      </c>
    </row>
    <row r="39" spans="1:7" ht="12.75">
      <c r="A39" s="4" t="s">
        <v>28</v>
      </c>
      <c r="B39" s="5">
        <f>SUM('Local Option Sales Tax Coll'!B40:M40)</f>
        <v>155191149.9</v>
      </c>
      <c r="C39" s="5">
        <f>SUM('Tourist Development Tax'!N40)</f>
        <v>17130275.46</v>
      </c>
      <c r="D39" s="5">
        <f>SUM('Conv &amp; Tourist Impact'!N40)</f>
        <v>0</v>
      </c>
      <c r="E39" s="5">
        <f>SUM('Voted 1-Cent Local Option Fuel'!B40:M40)</f>
        <v>6736997.99</v>
      </c>
      <c r="F39" s="5">
        <f>SUM('Non-Voted Local Option Fuel '!B40:M40)</f>
        <v>40273752.06</v>
      </c>
      <c r="G39" s="5">
        <f>SUM('Addtional Local Option Fuel'!B40:M40)</f>
        <v>0</v>
      </c>
    </row>
    <row r="40" spans="1:7" ht="12.75">
      <c r="A40" s="4" t="s">
        <v>29</v>
      </c>
      <c r="B40" s="5">
        <f>SUM('Local Option Sales Tax Coll'!B41:M41)</f>
        <v>634366.3099999999</v>
      </c>
      <c r="C40" s="5">
        <f>SUM('Tourist Development Tax'!N41)</f>
        <v>11446.449999999999</v>
      </c>
      <c r="D40" s="5">
        <f>SUM('Conv &amp; Tourist Impact'!N41)</f>
        <v>0</v>
      </c>
      <c r="E40" s="5">
        <f>SUM('Voted 1-Cent Local Option Fuel'!B41:M41)</f>
        <v>123156.37000000001</v>
      </c>
      <c r="F40" s="5">
        <f>SUM('Non-Voted Local Option Fuel '!B41:M41)</f>
        <v>734247.35</v>
      </c>
      <c r="G40" s="5">
        <f>SUM('Addtional Local Option Fuel'!B41:M41)</f>
        <v>0</v>
      </c>
    </row>
    <row r="41" spans="1:7" ht="12.75">
      <c r="A41" s="4" t="s">
        <v>30</v>
      </c>
      <c r="B41" s="5">
        <f>SUM('Local Option Sales Tax Coll'!B42:M42)</f>
        <v>15537465.19</v>
      </c>
      <c r="C41" s="5">
        <f>SUM('Tourist Development Tax'!N42)</f>
        <v>1345189.06</v>
      </c>
      <c r="D41" s="5">
        <f>SUM('Conv &amp; Tourist Impact'!N42)</f>
        <v>0</v>
      </c>
      <c r="E41" s="5">
        <f>SUM('Voted 1-Cent Local Option Fuel'!B42:M42)</f>
        <v>165892.25000000003</v>
      </c>
      <c r="F41" s="5">
        <f>SUM('Non-Voted Local Option Fuel '!B42:M42)</f>
        <v>4965135.82</v>
      </c>
      <c r="G41" s="5">
        <f>SUM('Addtional Local Option Fuel'!B42:M42)</f>
        <v>0</v>
      </c>
    </row>
    <row r="42" spans="1:7" ht="12.75">
      <c r="A42" s="4" t="s">
        <v>31</v>
      </c>
      <c r="B42" s="5">
        <f>SUM('Local Option Sales Tax Coll'!B43:M43)</f>
        <v>5136022.82</v>
      </c>
      <c r="C42" s="5">
        <f>SUM('Tourist Development Tax'!N43)</f>
        <v>240393.93</v>
      </c>
      <c r="D42" s="5">
        <f>SUM('Conv &amp; Tourist Impact'!N43)</f>
        <v>0</v>
      </c>
      <c r="E42" s="5">
        <f>SUM('Voted 1-Cent Local Option Fuel'!B43:M43)</f>
        <v>543843.5700000001</v>
      </c>
      <c r="F42" s="5">
        <f>SUM('Non-Voted Local Option Fuel '!B43:M43)</f>
        <v>3232070.840000001</v>
      </c>
      <c r="G42" s="5">
        <f>SUM('Addtional Local Option Fuel'!B43:M43)</f>
        <v>0</v>
      </c>
    </row>
    <row r="43" spans="1:7" ht="12.75">
      <c r="A43" s="4" t="s">
        <v>32</v>
      </c>
      <c r="B43" s="5">
        <f>SUM('Local Option Sales Tax Coll'!B44:M44)</f>
        <v>605527.53</v>
      </c>
      <c r="C43" s="5">
        <f>SUM('Tourist Development Tax'!N44)</f>
        <v>25720.85</v>
      </c>
      <c r="D43" s="5">
        <f>SUM('Conv &amp; Tourist Impact'!N44)</f>
        <v>0</v>
      </c>
      <c r="E43" s="5">
        <f>SUM('Voted 1-Cent Local Option Fuel'!B44:M44)</f>
        <v>134551.63</v>
      </c>
      <c r="F43" s="5">
        <f>SUM('Non-Voted Local Option Fuel '!B44:M44)</f>
        <v>798369.39</v>
      </c>
      <c r="G43" s="5">
        <f>SUM('Addtional Local Option Fuel'!B44:M44)</f>
        <v>0</v>
      </c>
    </row>
    <row r="44" spans="1:7" ht="12.75">
      <c r="A44" s="4" t="s">
        <v>33</v>
      </c>
      <c r="B44" s="5">
        <f>SUM('Local Option Sales Tax Coll'!B45:M45)</f>
        <v>201268.68000000002</v>
      </c>
      <c r="C44" s="5">
        <f>SUM('Tourist Development Tax'!N45)</f>
        <v>0</v>
      </c>
      <c r="D44" s="5">
        <f>SUM('Conv &amp; Tourist Impact'!N45)</f>
        <v>0</v>
      </c>
      <c r="E44" s="5">
        <f>SUM('Voted 1-Cent Local Option Fuel'!B45:M45)</f>
        <v>10588.859999999999</v>
      </c>
      <c r="F44" s="5">
        <f>SUM('Non-Voted Local Option Fuel '!B45:M45)</f>
        <v>185998.66999999998</v>
      </c>
      <c r="G44" s="5">
        <f>SUM('Addtional Local Option Fuel'!B45:M45)</f>
        <v>0</v>
      </c>
    </row>
    <row r="45" spans="1:7" ht="12.75">
      <c r="A45" s="4" t="s">
        <v>34</v>
      </c>
      <c r="B45" s="5">
        <f>SUM('Local Option Sales Tax Coll'!B46:M46)</f>
        <v>25833931.53</v>
      </c>
      <c r="C45" s="5">
        <f>SUM('Tourist Development Tax'!N46)</f>
        <v>1901891.1900000002</v>
      </c>
      <c r="D45" s="5">
        <f>SUM('Conv &amp; Tourist Impact'!N46)</f>
        <v>0</v>
      </c>
      <c r="E45" s="5">
        <f>SUM('Voted 1-Cent Local Option Fuel'!B46:M46)</f>
        <v>1490315.6500000001</v>
      </c>
      <c r="F45" s="5">
        <f>SUM('Non-Voted Local Option Fuel '!B46:M46)</f>
        <v>8920285.700000001</v>
      </c>
      <c r="G45" s="5">
        <f>SUM('Addtional Local Option Fuel'!B46:M46)</f>
        <v>0</v>
      </c>
    </row>
    <row r="46" spans="1:7" ht="12.75">
      <c r="A46" s="4" t="s">
        <v>35</v>
      </c>
      <c r="B46" s="5">
        <f>SUM('Local Option Sales Tax Coll'!B47:M47)</f>
        <v>1476334.9600000002</v>
      </c>
      <c r="C46" s="5">
        <f>SUM('Tourist Development Tax'!N47)</f>
        <v>22680565.95</v>
      </c>
      <c r="D46" s="5">
        <f>SUM('Conv &amp; Tourist Impact'!N47)</f>
        <v>0</v>
      </c>
      <c r="E46" s="5">
        <f>SUM('Voted 1-Cent Local Option Fuel'!B47:M47)</f>
        <v>3032851.1399999997</v>
      </c>
      <c r="F46" s="5">
        <f>SUM('Non-Voted Local Option Fuel '!B47:M47)</f>
        <v>18146331.46</v>
      </c>
      <c r="G46" s="5">
        <f>SUM('Addtional Local Option Fuel'!B47:M47)</f>
        <v>13463160.01</v>
      </c>
    </row>
    <row r="47" spans="1:7" ht="12.75">
      <c r="A47" s="4" t="s">
        <v>36</v>
      </c>
      <c r="B47" s="5">
        <f>SUM('Local Option Sales Tax Coll'!B48:M48)</f>
        <v>44729849.33</v>
      </c>
      <c r="C47" s="5">
        <f>SUM('Tourist Development Tax'!N48)</f>
        <v>3585501.9600000004</v>
      </c>
      <c r="D47" s="5">
        <f>SUM('Conv &amp; Tourist Impact'!N48)</f>
        <v>0</v>
      </c>
      <c r="E47" s="5">
        <f>SUM('Voted 1-Cent Local Option Fuel'!B48:M48)</f>
        <v>1346304.38</v>
      </c>
      <c r="F47" s="5">
        <f>SUM('Non-Voted Local Option Fuel '!B48:M48)</f>
        <v>8052487.380000001</v>
      </c>
      <c r="G47" s="5">
        <f>SUM('Addtional Local Option Fuel'!B48:M48)</f>
        <v>0</v>
      </c>
    </row>
    <row r="48" spans="1:7" ht="12.75">
      <c r="A48" s="4" t="s">
        <v>37</v>
      </c>
      <c r="B48" s="5">
        <f>SUM('Local Option Sales Tax Coll'!B49:M49)</f>
        <v>2494331.65</v>
      </c>
      <c r="C48" s="5">
        <f>SUM('Tourist Development Tax'!N49)</f>
        <v>154512.62</v>
      </c>
      <c r="D48" s="5">
        <f>SUM('Conv &amp; Tourist Impact'!N49)</f>
        <v>0</v>
      </c>
      <c r="E48" s="5">
        <f>SUM('Voted 1-Cent Local Option Fuel'!B49:M49)</f>
        <v>47364.51</v>
      </c>
      <c r="F48" s="5">
        <f>SUM('Non-Voted Local Option Fuel '!B49:M49)</f>
        <v>1406979.5999999996</v>
      </c>
      <c r="G48" s="5">
        <f>SUM('Addtional Local Option Fuel'!B49:M49)</f>
        <v>0</v>
      </c>
    </row>
    <row r="49" spans="1:7" ht="12.75">
      <c r="A49" s="4" t="s">
        <v>38</v>
      </c>
      <c r="B49" s="5">
        <f>SUM('Local Option Sales Tax Coll'!B50:M50)</f>
        <v>191354.56999999998</v>
      </c>
      <c r="C49" s="5">
        <f>SUM('Tourist Development Tax'!N50)</f>
        <v>0</v>
      </c>
      <c r="D49" s="5">
        <f>SUM('Conv &amp; Tourist Impact'!N50)</f>
        <v>0</v>
      </c>
      <c r="E49" s="5">
        <f>SUM('Voted 1-Cent Local Option Fuel'!B50:M50)</f>
        <v>46999.93</v>
      </c>
      <c r="F49" s="5">
        <f>SUM('Non-Voted Local Option Fuel '!B50:M50)</f>
        <v>279194.87</v>
      </c>
      <c r="G49" s="5">
        <f>SUM('Addtional Local Option Fuel'!B50:M50)</f>
        <v>0</v>
      </c>
    </row>
    <row r="50" spans="1:7" ht="12.75">
      <c r="A50" s="4" t="s">
        <v>39</v>
      </c>
      <c r="B50" s="5">
        <f>SUM('Local Option Sales Tax Coll'!B51:M51)</f>
        <v>1114015.14</v>
      </c>
      <c r="C50" s="5">
        <f>SUM('Tourist Development Tax'!N51)</f>
        <v>70344.41</v>
      </c>
      <c r="D50" s="5">
        <f>SUM('Conv &amp; Tourist Impact'!N51)</f>
        <v>0</v>
      </c>
      <c r="E50" s="5">
        <f>SUM('Voted 1-Cent Local Option Fuel'!B51:M51)</f>
        <v>182732.85999999996</v>
      </c>
      <c r="F50" s="5">
        <f>SUM('Non-Voted Local Option Fuel '!B51:M51)</f>
        <v>1792205.9699999997</v>
      </c>
      <c r="G50" s="5">
        <f>SUM('Addtional Local Option Fuel'!B51:M51)</f>
        <v>0</v>
      </c>
    </row>
    <row r="51" spans="1:7" ht="12.75">
      <c r="A51" s="4" t="s">
        <v>40</v>
      </c>
      <c r="B51" s="5">
        <f>SUM('Local Option Sales Tax Coll'!B52:M52)</f>
        <v>17968206.73</v>
      </c>
      <c r="C51" s="5">
        <f>SUM('Tourist Development Tax'!N52)</f>
        <v>6348265.7299999995</v>
      </c>
      <c r="D51" s="5">
        <f>SUM('Conv &amp; Tourist Impact'!N52)</f>
        <v>0</v>
      </c>
      <c r="E51" s="5">
        <f>SUM('Voted 1-Cent Local Option Fuel'!B52:M52)</f>
        <v>1579667.21</v>
      </c>
      <c r="F51" s="5">
        <f>SUM('Non-Voted Local Option Fuel '!B52:M52)</f>
        <v>9448199.080000002</v>
      </c>
      <c r="G51" s="5">
        <f>SUM('Addtional Local Option Fuel'!B52:M52)</f>
        <v>6968223.719999999</v>
      </c>
    </row>
    <row r="52" spans="1:7" ht="12.75">
      <c r="A52" s="4" t="s">
        <v>41</v>
      </c>
      <c r="B52" s="5">
        <f>SUM('Local Option Sales Tax Coll'!B53:M53)</f>
        <v>10146743.930000002</v>
      </c>
      <c r="C52" s="5">
        <f>SUM('Tourist Development Tax'!N53)</f>
        <v>793462.78</v>
      </c>
      <c r="D52" s="5">
        <f>SUM('Conv &amp; Tourist Impact'!N53)</f>
        <v>0</v>
      </c>
      <c r="E52" s="5">
        <f>SUM('Voted 1-Cent Local Option Fuel'!B53:M53)</f>
        <v>2202697.33</v>
      </c>
      <c r="F52" s="5">
        <f>SUM('Non-Voted Local Option Fuel '!B53:M53)</f>
        <v>13147485.909999998</v>
      </c>
      <c r="G52" s="5">
        <f>SUM('Addtional Local Option Fuel'!B53:M53)</f>
        <v>3714188.4899999998</v>
      </c>
    </row>
    <row r="53" spans="1:7" ht="12.75">
      <c r="A53" s="4" t="s">
        <v>42</v>
      </c>
      <c r="B53" s="5">
        <f>SUM('Local Option Sales Tax Coll'!B54:M54)</f>
        <v>10138607.27</v>
      </c>
      <c r="C53" s="5">
        <f>SUM('Tourist Development Tax'!N54)</f>
        <v>1042172.56</v>
      </c>
      <c r="D53" s="5">
        <f>SUM('Conv &amp; Tourist Impact'!N54)</f>
        <v>0</v>
      </c>
      <c r="E53" s="5">
        <f>SUM('Voted 1-Cent Local Option Fuel'!B54:M54)</f>
        <v>803444.6400000001</v>
      </c>
      <c r="F53" s="5">
        <f>SUM('Non-Voted Local Option Fuel '!B54:M54)</f>
        <v>4809220.850000001</v>
      </c>
      <c r="G53" s="5">
        <f>SUM('Addtional Local Option Fuel'!B54:M54)</f>
        <v>3620977.91</v>
      </c>
    </row>
    <row r="54" spans="1:7" ht="12.75">
      <c r="A54" s="4" t="s">
        <v>43</v>
      </c>
      <c r="B54" s="5">
        <f>SUM('Local Option Sales Tax Coll'!B55:M55)</f>
        <v>33272239.39</v>
      </c>
      <c r="C54" s="5">
        <f>SUM('Tourist Development Tax'!N55)</f>
        <v>19271589.57</v>
      </c>
      <c r="D54" s="5">
        <f>SUM('Conv &amp; Tourist Impact'!N55)</f>
        <v>4829924.879999999</v>
      </c>
      <c r="E54" s="5">
        <f>SUM('Voted 1-Cent Local Option Fuel'!B55:M55)</f>
        <v>238328.36000000002</v>
      </c>
      <c r="F54" s="5">
        <f>SUM('Non-Voted Local Option Fuel '!B55:M55)</f>
        <v>3216989.13</v>
      </c>
      <c r="G54" s="5">
        <f>SUM('Addtional Local Option Fuel'!B55:M55)</f>
        <v>598471.5700000001</v>
      </c>
    </row>
    <row r="55" spans="1:7" ht="12.75">
      <c r="A55" s="4" t="s">
        <v>44</v>
      </c>
      <c r="B55" s="5">
        <f>SUM('Local Option Sales Tax Coll'!B56:M56)</f>
        <v>6485103.4399999995</v>
      </c>
      <c r="C55" s="5">
        <f>SUM('Tourist Development Tax'!N56)</f>
        <v>2173971.0700000003</v>
      </c>
      <c r="D55" s="5">
        <f>SUM('Conv &amp; Tourist Impact'!N56)</f>
        <v>0</v>
      </c>
      <c r="E55" s="5">
        <f>SUM('Voted 1-Cent Local Option Fuel'!B56:M56)</f>
        <v>399864.07000000007</v>
      </c>
      <c r="F55" s="5">
        <f>SUM('Non-Voted Local Option Fuel '!B56:M56)</f>
        <v>2386210.8499999996</v>
      </c>
      <c r="G55" s="5">
        <f>SUM('Addtional Local Option Fuel'!B56:M56)</f>
        <v>0.01</v>
      </c>
    </row>
    <row r="56" spans="1:7" ht="12.75">
      <c r="A56" s="4" t="s">
        <v>45</v>
      </c>
      <c r="B56" s="5">
        <f>SUM('Local Option Sales Tax Coll'!B57:M57)</f>
        <v>854648.83</v>
      </c>
      <c r="C56" s="5">
        <f>SUM('Tourist Development Tax'!N57)</f>
        <v>10038809.200000001</v>
      </c>
      <c r="D56" s="5">
        <f>SUM('Conv &amp; Tourist Impact'!N57)</f>
        <v>0</v>
      </c>
      <c r="E56" s="5">
        <f>SUM('Voted 1-Cent Local Option Fuel'!B57:M57)</f>
        <v>981895.2099999998</v>
      </c>
      <c r="F56" s="5">
        <f>SUM('Non-Voted Local Option Fuel '!B57:M57)</f>
        <v>5879827.130000001</v>
      </c>
      <c r="G56" s="5">
        <f>SUM('Addtional Local Option Fuel'!B57:M57)</f>
        <v>0</v>
      </c>
    </row>
    <row r="57" spans="1:7" ht="12.75">
      <c r="A57" s="4" t="s">
        <v>46</v>
      </c>
      <c r="B57" s="5">
        <f>SUM('Local Option Sales Tax Coll'!B58:M58)</f>
        <v>3326113.1700000004</v>
      </c>
      <c r="C57" s="5">
        <f>SUM('Tourist Development Tax'!N58)</f>
        <v>171027.74000000005</v>
      </c>
      <c r="D57" s="5">
        <f>SUM('Conv &amp; Tourist Impact'!N58)</f>
        <v>0</v>
      </c>
      <c r="E57" s="5">
        <f>SUM('Voted 1-Cent Local Option Fuel'!B58:M58)</f>
        <v>337287.05</v>
      </c>
      <c r="F57" s="5">
        <f>SUM('Non-Voted Local Option Fuel '!B58:M58)</f>
        <v>2012390.41</v>
      </c>
      <c r="G57" s="5">
        <f>SUM('Addtional Local Option Fuel'!B58:M58)</f>
        <v>1307687.4</v>
      </c>
    </row>
    <row r="58" spans="1:7" ht="12.75">
      <c r="A58" s="4" t="s">
        <v>47</v>
      </c>
      <c r="B58" s="5">
        <f>SUM('Local Option Sales Tax Coll'!B59:M59)</f>
        <v>141437819.01</v>
      </c>
      <c r="C58" s="5">
        <f>SUM('Tourist Development Tax'!N59)</f>
        <v>142284500</v>
      </c>
      <c r="D58" s="5">
        <f>SUM('Conv &amp; Tourist Impact'!N59)</f>
        <v>0</v>
      </c>
      <c r="E58" s="5">
        <f>SUM('Voted 1-Cent Local Option Fuel'!B59:M59)</f>
        <v>1086270.2</v>
      </c>
      <c r="F58" s="5">
        <f>SUM('Non-Voted Local Option Fuel '!B59:M59)</f>
        <v>40159039.7</v>
      </c>
      <c r="G58" s="5">
        <f>SUM('Addtional Local Option Fuel'!B59:M59)</f>
        <v>0</v>
      </c>
    </row>
    <row r="59" spans="1:7" ht="12.75">
      <c r="A59" s="4" t="s">
        <v>48</v>
      </c>
      <c r="B59" s="5">
        <f>SUM('Local Option Sales Tax Coll'!B60:M60)</f>
        <v>32150340.79</v>
      </c>
      <c r="C59" s="5">
        <f>SUM('Tourist Development Tax'!N60)</f>
        <v>29774757.239999995</v>
      </c>
      <c r="D59" s="5">
        <f>SUM('Conv &amp; Tourist Impact'!N60)</f>
        <v>0</v>
      </c>
      <c r="E59" s="5">
        <f>SUM('Voted 1-Cent Local Option Fuel'!B60:M60)</f>
        <v>1726853.37</v>
      </c>
      <c r="F59" s="5">
        <f>SUM('Non-Voted Local Option Fuel '!B60:M60)</f>
        <v>10340629.74</v>
      </c>
      <c r="G59" s="5">
        <f>SUM('Addtional Local Option Fuel'!B60:M60)</f>
        <v>0</v>
      </c>
    </row>
    <row r="60" spans="1:7" ht="12.75">
      <c r="A60" s="4" t="s">
        <v>49</v>
      </c>
      <c r="B60" s="5">
        <f>SUM('Local Option Sales Tax Coll'!B61:M61)</f>
        <v>87929314.49000001</v>
      </c>
      <c r="C60" s="5">
        <f>SUM('Tourist Development Tax'!N61)</f>
        <v>22953592.42</v>
      </c>
      <c r="D60" s="5">
        <f>SUM('Conv &amp; Tourist Impact'!N61)</f>
        <v>0</v>
      </c>
      <c r="E60" s="5">
        <f>SUM('Voted 1-Cent Local Option Fuel'!B61:M61)</f>
        <v>5707002.06</v>
      </c>
      <c r="F60" s="5">
        <f>SUM('Non-Voted Local Option Fuel '!B61:M61)</f>
        <v>34124379.35</v>
      </c>
      <c r="G60" s="5">
        <f>SUM('Addtional Local Option Fuel'!B61:M61)</f>
        <v>25445288.75</v>
      </c>
    </row>
    <row r="61" spans="1:7" ht="12.75">
      <c r="A61" s="4" t="s">
        <v>50</v>
      </c>
      <c r="B61" s="5">
        <f>SUM('Local Option Sales Tax Coll'!B62:M62)</f>
        <v>34520242.85999999</v>
      </c>
      <c r="C61" s="5">
        <f>SUM('Tourist Development Tax'!N62)</f>
        <v>631793.42</v>
      </c>
      <c r="D61" s="5">
        <f>SUM('Conv &amp; Tourist Impact'!N62)</f>
        <v>0</v>
      </c>
      <c r="E61" s="5">
        <f>SUM('Voted 1-Cent Local Option Fuel'!B62:M62)</f>
        <v>2132850.58</v>
      </c>
      <c r="F61" s="5">
        <f>SUM('Non-Voted Local Option Fuel '!B62:M62)</f>
        <v>12763181.959999999</v>
      </c>
      <c r="G61" s="5">
        <f>SUM('Addtional Local Option Fuel'!B62:M62)</f>
        <v>0</v>
      </c>
    </row>
    <row r="62" spans="1:7" ht="12.75">
      <c r="A62" s="4" t="s">
        <v>51</v>
      </c>
      <c r="B62" s="5">
        <f>SUM('Local Option Sales Tax Coll'!B63:M63)</f>
        <v>103452391.21</v>
      </c>
      <c r="C62" s="5">
        <f>SUM('Tourist Development Tax'!N63)</f>
        <v>22754919.09</v>
      </c>
      <c r="D62" s="5">
        <f>SUM('Conv &amp; Tourist Impact'!N63)</f>
        <v>0</v>
      </c>
      <c r="E62" s="5">
        <f>SUM('Voted 1-Cent Local Option Fuel'!B63:M63)</f>
        <v>3868037.14</v>
      </c>
      <c r="F62" s="5">
        <f>SUM('Non-Voted Local Option Fuel '!B63:M63)</f>
        <v>23074795.059999995</v>
      </c>
      <c r="G62" s="5">
        <f>SUM('Addtional Local Option Fuel'!B63:M63)</f>
        <v>0</v>
      </c>
    </row>
    <row r="63" spans="1:7" ht="12.75">
      <c r="A63" s="4" t="s">
        <v>52</v>
      </c>
      <c r="B63" s="5">
        <f>SUM('Local Option Sales Tax Coll'!B64:M64)</f>
        <v>50970256.39</v>
      </c>
      <c r="C63" s="5">
        <f>SUM('Tourist Development Tax'!N64)</f>
        <v>6040642.09</v>
      </c>
      <c r="D63" s="5">
        <f>SUM('Conv &amp; Tourist Impact'!N64)</f>
        <v>0</v>
      </c>
      <c r="E63" s="5">
        <f>SUM('Voted 1-Cent Local Option Fuel'!B64:M64)</f>
        <v>3086954.88</v>
      </c>
      <c r="F63" s="5">
        <f>SUM('Non-Voted Local Option Fuel '!B64:M64)</f>
        <v>18414455.65</v>
      </c>
      <c r="G63" s="5">
        <f>SUM('Addtional Local Option Fuel'!B64:M64)</f>
        <v>11644188.520000001</v>
      </c>
    </row>
    <row r="64" spans="1:7" ht="12.75">
      <c r="A64" s="4" t="s">
        <v>53</v>
      </c>
      <c r="B64" s="5">
        <f>SUM('Local Option Sales Tax Coll'!B65:M65)</f>
        <v>4368858.21</v>
      </c>
      <c r="C64" s="5">
        <f>SUM('Tourist Development Tax'!N65)</f>
        <v>188477.49</v>
      </c>
      <c r="D64" s="5">
        <f>SUM('Conv &amp; Tourist Impact'!N65)</f>
        <v>0</v>
      </c>
      <c r="E64" s="5">
        <f>SUM('Voted 1-Cent Local Option Fuel'!B65:M65)</f>
        <v>199457.18</v>
      </c>
      <c r="F64" s="5">
        <f>SUM('Non-Voted Local Option Fuel '!B65:M65)</f>
        <v>2310419.86</v>
      </c>
      <c r="G64" s="5">
        <f>SUM('Addtional Local Option Fuel'!B65:M65)</f>
        <v>655870.15</v>
      </c>
    </row>
    <row r="65" spans="1:7" ht="12.75">
      <c r="A65" s="4" t="s">
        <v>54</v>
      </c>
      <c r="B65" s="5">
        <f>SUM('Local Option Sales Tax Coll'!B66:M66)</f>
        <v>980298.27</v>
      </c>
      <c r="C65" s="5">
        <f>SUM('Tourist Development Tax'!N66)</f>
        <v>4795619.440000001</v>
      </c>
      <c r="D65" s="5">
        <f>SUM('Conv &amp; Tourist Impact'!N66)</f>
        <v>0</v>
      </c>
      <c r="E65" s="5">
        <f>SUM('Voted 1-Cent Local Option Fuel'!B66:M66)</f>
        <v>199952.66</v>
      </c>
      <c r="F65" s="5">
        <f>SUM('Non-Voted Local Option Fuel '!B66:M66)</f>
        <v>7234642.8100000005</v>
      </c>
      <c r="G65" s="5">
        <f>SUM('Addtional Local Option Fuel'!B66:M66)</f>
        <v>0</v>
      </c>
    </row>
    <row r="66" spans="1:7" ht="12.75">
      <c r="A66" s="4" t="s">
        <v>55</v>
      </c>
      <c r="B66" s="5">
        <f>SUM('Local Option Sales Tax Coll'!B67:M67)</f>
        <v>10140917.08</v>
      </c>
      <c r="C66" s="5">
        <f>SUM('Tourist Development Tax'!N67)</f>
        <v>1947905.4800000002</v>
      </c>
      <c r="D66" s="5">
        <f>SUM('Conv &amp; Tourist Impact'!N67)</f>
        <v>0</v>
      </c>
      <c r="E66" s="5">
        <f>SUM('Voted 1-Cent Local Option Fuel'!B67:M67)</f>
        <v>1381356.41</v>
      </c>
      <c r="F66" s="5">
        <f>SUM('Non-Voted Local Option Fuel '!B67:M67)</f>
        <v>8257304.180000001</v>
      </c>
      <c r="G66" s="5">
        <f>SUM('Addtional Local Option Fuel'!B67:M67)</f>
        <v>5855781.84</v>
      </c>
    </row>
    <row r="67" spans="1:7" ht="12.75">
      <c r="A67" s="4" t="s">
        <v>56</v>
      </c>
      <c r="B67" s="5">
        <f>SUM('Local Option Sales Tax Coll'!B68:M68)</f>
        <v>4975420.77</v>
      </c>
      <c r="C67" s="5">
        <f>SUM('Tourist Development Tax'!N68)</f>
        <v>878391.98</v>
      </c>
      <c r="D67" s="5">
        <f>SUM('Conv &amp; Tourist Impact'!N68)</f>
        <v>0</v>
      </c>
      <c r="E67" s="5">
        <f>SUM('Voted 1-Cent Local Option Fuel'!B68:M68)</f>
        <v>96626.51</v>
      </c>
      <c r="F67" s="5">
        <f>SUM('Non-Voted Local Option Fuel '!B68:M68)</f>
        <v>4419300.87</v>
      </c>
      <c r="G67" s="5">
        <f>SUM('Addtional Local Option Fuel'!B68:M68)</f>
        <v>0</v>
      </c>
    </row>
    <row r="68" spans="1:7" ht="12.75">
      <c r="A68" s="4" t="s">
        <v>57</v>
      </c>
      <c r="B68" s="5">
        <f>SUM('Local Option Sales Tax Coll'!B69:M69)</f>
        <v>45626943.480000004</v>
      </c>
      <c r="C68" s="5">
        <f>SUM('Tourist Development Tax'!N69)</f>
        <v>9729364.35</v>
      </c>
      <c r="D68" s="5">
        <f>SUM('Conv &amp; Tourist Impact'!N69)</f>
        <v>0</v>
      </c>
      <c r="E68" s="5">
        <f>SUM('Voted 1-Cent Local Option Fuel'!B69:M69)</f>
        <v>1628908.6</v>
      </c>
      <c r="F68" s="5">
        <f>SUM('Non-Voted Local Option Fuel '!B69:M69)</f>
        <v>9749631.409999998</v>
      </c>
      <c r="G68" s="5">
        <f>SUM('Addtional Local Option Fuel'!B69:M69)</f>
        <v>7383782.289999999</v>
      </c>
    </row>
    <row r="69" spans="1:7" ht="12.75">
      <c r="A69" s="4" t="s">
        <v>58</v>
      </c>
      <c r="B69" s="5">
        <f>SUM('Local Option Sales Tax Coll'!B70:M70)</f>
        <v>46820274.60000001</v>
      </c>
      <c r="C69" s="5">
        <f>SUM('Tourist Development Tax'!N70)</f>
        <v>2921291.42</v>
      </c>
      <c r="D69" s="5">
        <f>SUM('Conv &amp; Tourist Impact'!N70)</f>
        <v>0</v>
      </c>
      <c r="E69" s="5">
        <f>SUM('Voted 1-Cent Local Option Fuel'!B70:M70)</f>
        <v>2086490.7199999997</v>
      </c>
      <c r="F69" s="5">
        <f>SUM('Non-Voted Local Option Fuel '!B70:M70)</f>
        <v>12492957.530000001</v>
      </c>
      <c r="G69" s="5">
        <f>SUM('Addtional Local Option Fuel'!B70:M70)</f>
        <v>0</v>
      </c>
    </row>
    <row r="70" spans="1:7" ht="12.75">
      <c r="A70" s="4" t="s">
        <v>59</v>
      </c>
      <c r="B70" s="5">
        <f>SUM('Local Option Sales Tax Coll'!B71:M71)</f>
        <v>6934032.99</v>
      </c>
      <c r="C70" s="5">
        <f>SUM('Tourist Development Tax'!N71)</f>
        <v>342644.18999999994</v>
      </c>
      <c r="D70" s="5">
        <f>SUM('Conv &amp; Tourist Impact'!N71)</f>
        <v>0</v>
      </c>
      <c r="E70" s="5">
        <f>SUM('Voted 1-Cent Local Option Fuel'!B71:M71)</f>
        <v>753977.96</v>
      </c>
      <c r="F70" s="5">
        <f>SUM('Non-Voted Local Option Fuel '!B71:M71)</f>
        <v>4481690.5200000005</v>
      </c>
      <c r="G70" s="5">
        <f>SUM('Addtional Local Option Fuel'!B71:M71)</f>
        <v>0</v>
      </c>
    </row>
    <row r="71" spans="1:7" ht="12.75">
      <c r="A71" s="4" t="s">
        <v>60</v>
      </c>
      <c r="B71" s="5">
        <f>SUM('Local Option Sales Tax Coll'!B72:M72)</f>
        <v>2435024.7600000002</v>
      </c>
      <c r="C71" s="5">
        <f>SUM('Tourist Development Tax'!N72)</f>
        <v>100981.43999999999</v>
      </c>
      <c r="D71" s="5">
        <f>SUM('Conv &amp; Tourist Impact'!N72)</f>
        <v>0</v>
      </c>
      <c r="E71" s="5">
        <f>SUM('Voted 1-Cent Local Option Fuel'!B72:M72)</f>
        <v>268895.84</v>
      </c>
      <c r="F71" s="5">
        <f>SUM('Non-Voted Local Option Fuel '!B72:M72)</f>
        <v>1601778.4400000002</v>
      </c>
      <c r="G71" s="5">
        <f>SUM('Addtional Local Option Fuel'!B72:M72)</f>
        <v>901906.2599999999</v>
      </c>
    </row>
    <row r="72" spans="1:7" ht="12.75">
      <c r="A72" s="4" t="s">
        <v>130</v>
      </c>
      <c r="B72" s="5">
        <f>SUM('Local Option Sales Tax Coll'!B73:M73)</f>
        <v>1662164.03</v>
      </c>
      <c r="C72" s="5">
        <f>SUM('Tourist Development Tax'!N73)</f>
        <v>176468</v>
      </c>
      <c r="D72" s="5">
        <f>SUM('Conv &amp; Tourist Impact'!N73)</f>
        <v>0</v>
      </c>
      <c r="E72" s="5">
        <f>SUM('Voted 1-Cent Local Option Fuel'!B73:M73)</f>
        <v>66676.34</v>
      </c>
      <c r="F72" s="5">
        <f>SUM('Non-Voted Local Option Fuel '!B73:M73)</f>
        <v>1075520.72</v>
      </c>
      <c r="G72" s="5">
        <f>SUM('Addtional Local Option Fuel'!B73:M73)</f>
        <v>0</v>
      </c>
    </row>
    <row r="73" spans="1:7" ht="12.75">
      <c r="A73" s="4" t="s">
        <v>62</v>
      </c>
      <c r="B73" s="5">
        <f>SUM('Local Option Sales Tax Coll'!B74:M74)</f>
        <v>384792.99</v>
      </c>
      <c r="C73" s="5">
        <f>SUM('Tourist Development Tax'!N74)</f>
        <v>0</v>
      </c>
      <c r="D73" s="5">
        <f>SUM('Conv &amp; Tourist Impact'!N74)</f>
        <v>0</v>
      </c>
      <c r="E73" s="5">
        <f>SUM('Voted 1-Cent Local Option Fuel'!B74:M74)</f>
        <v>71972.17</v>
      </c>
      <c r="F73" s="5">
        <f>SUM('Non-Voted Local Option Fuel '!B74:M74)</f>
        <v>385098.52</v>
      </c>
      <c r="G73" s="5">
        <f>SUM('Addtional Local Option Fuel'!B74:M74)</f>
        <v>0</v>
      </c>
    </row>
    <row r="74" spans="1:7" ht="12.75">
      <c r="A74" s="4" t="s">
        <v>63</v>
      </c>
      <c r="B74" s="5">
        <f>SUM('Local Option Sales Tax Coll'!B75:M75)</f>
        <v>25798427.43</v>
      </c>
      <c r="C74" s="5">
        <f>SUM('Tourist Development Tax'!N75)</f>
        <v>6686048.300000001</v>
      </c>
      <c r="D74" s="5">
        <f>SUM('Conv &amp; Tourist Impact'!N75)</f>
        <v>6686050.69</v>
      </c>
      <c r="E74" s="5">
        <f>SUM('Voted 1-Cent Local Option Fuel'!B75:M75)</f>
        <v>2343390.0800000005</v>
      </c>
      <c r="F74" s="5">
        <f>SUM('Non-Voted Local Option Fuel '!B75:M75)</f>
        <v>14025271.25</v>
      </c>
      <c r="G74" s="5">
        <f>SUM('Addtional Local Option Fuel'!B75:M75)</f>
        <v>10561734.41</v>
      </c>
    </row>
    <row r="75" spans="1:7" ht="12.75">
      <c r="A75" s="4" t="s">
        <v>64</v>
      </c>
      <c r="B75" s="5">
        <f>SUM('Local Option Sales Tax Coll'!B76:M76)</f>
        <v>1385268.9999999998</v>
      </c>
      <c r="C75" s="5">
        <f>SUM('Tourist Development Tax'!N76)</f>
        <v>43542.329999999994</v>
      </c>
      <c r="D75" s="5">
        <f>SUM('Conv &amp; Tourist Impact'!N76)</f>
        <v>0</v>
      </c>
      <c r="E75" s="5">
        <f>SUM('Voted 1-Cent Local Option Fuel'!B76:M76)</f>
        <v>120665.26999999999</v>
      </c>
      <c r="F75" s="5">
        <f>SUM('Non-Voted Local Option Fuel '!B76:M76)</f>
        <v>720481.6099999999</v>
      </c>
      <c r="G75" s="5">
        <f>SUM('Addtional Local Option Fuel'!B76:M76)</f>
        <v>0</v>
      </c>
    </row>
    <row r="76" spans="1:7" ht="12.75">
      <c r="A76" s="4" t="s">
        <v>65</v>
      </c>
      <c r="B76" s="5">
        <f>SUM('Local Option Sales Tax Coll'!B77:M77)</f>
        <v>11101879.48</v>
      </c>
      <c r="C76" s="5">
        <f>SUM('Tourist Development Tax'!N77)</f>
        <v>11165289.7</v>
      </c>
      <c r="D76" s="5">
        <f>SUM('Conv &amp; Tourist Impact'!N77)</f>
        <v>0</v>
      </c>
      <c r="E76" s="5">
        <f>SUM('Voted 1-Cent Local Option Fuel'!B77:M77)</f>
        <v>433838.27</v>
      </c>
      <c r="F76" s="5">
        <f>SUM('Non-Voted Local Option Fuel '!B77:M77)</f>
        <v>2595602.6</v>
      </c>
      <c r="G76" s="5">
        <f>SUM('Addtional Local Option Fuel'!B77:M77)</f>
        <v>0</v>
      </c>
    </row>
    <row r="77" spans="1:7" ht="12.75">
      <c r="A77" s="4" t="s">
        <v>66</v>
      </c>
      <c r="B77" s="5">
        <f>SUM('Local Option Sales Tax Coll'!B78:M78)</f>
        <v>1245277.5500000003</v>
      </c>
      <c r="C77" s="5">
        <f>SUM('Tourist Development Tax'!N78)</f>
        <v>78080.15</v>
      </c>
      <c r="D77" s="5">
        <f>SUM('Conv &amp; Tourist Impact'!N78)</f>
        <v>0</v>
      </c>
      <c r="E77" s="5">
        <f>SUM('Voted 1-Cent Local Option Fuel'!B78:M78)</f>
        <v>127423.79999999999</v>
      </c>
      <c r="F77" s="5">
        <f>SUM('Non-Voted Local Option Fuel '!B78:M78)</f>
        <v>761975.5800000001</v>
      </c>
      <c r="G77" s="5">
        <f>SUM('Addtional Local Option Fuel'!B78:M78)</f>
        <v>0</v>
      </c>
    </row>
    <row r="78" spans="1:7" ht="12.75">
      <c r="A78" s="4" t="s">
        <v>67</v>
      </c>
      <c r="B78" s="5">
        <f>SUM('Local Option Sales Tax Coll'!B79:M79)</f>
        <v>104928247.22999999</v>
      </c>
      <c r="C78" s="5">
        <f>SUM('Tourist Development Tax'!N79)</f>
        <v>0</v>
      </c>
      <c r="D78" s="5">
        <f>SUM('Conv &amp; Tourist Impact'!N79)</f>
        <v>0</v>
      </c>
      <c r="E78" s="5">
        <f>SUM('Voted 1-Cent Local Option Fuel'!B79:M79)</f>
        <v>0</v>
      </c>
      <c r="F78" s="5">
        <f>SUM('Non-Voted Local Option Fuel '!B79:M79)</f>
        <v>0</v>
      </c>
      <c r="G78" s="5">
        <f>SUM('Addtional Local Option Fuel'!B79:M79)</f>
        <v>0</v>
      </c>
    </row>
    <row r="79" spans="1:7" ht="12.75">
      <c r="A79" s="4" t="s">
        <v>1</v>
      </c>
      <c r="B79" s="5" t="s">
        <v>83</v>
      </c>
      <c r="C79" s="5" t="s">
        <v>84</v>
      </c>
      <c r="D79" s="5" t="s">
        <v>84</v>
      </c>
      <c r="E79" s="5" t="s">
        <v>84</v>
      </c>
      <c r="F79" s="5" t="s">
        <v>84</v>
      </c>
      <c r="G79" s="5" t="s">
        <v>85</v>
      </c>
    </row>
    <row r="80" spans="1:7" ht="12.75">
      <c r="A80" s="4" t="s">
        <v>68</v>
      </c>
      <c r="B80" s="5">
        <f aca="true" t="shared" si="0" ref="B80:G80">SUM(B11:B78)</f>
        <v>1634848826.22</v>
      </c>
      <c r="C80" s="5">
        <f t="shared" si="0"/>
        <v>466220612.5104167</v>
      </c>
      <c r="D80" s="5">
        <f t="shared" si="0"/>
        <v>57513104.21291666</v>
      </c>
      <c r="E80" s="5">
        <f t="shared" si="0"/>
        <v>79452229.77999997</v>
      </c>
      <c r="F80" s="5">
        <f t="shared" si="0"/>
        <v>572695195.3500001</v>
      </c>
      <c r="G80" s="5">
        <f t="shared" si="0"/>
        <v>181213055.62999997</v>
      </c>
    </row>
    <row r="82" ht="12.75">
      <c r="A82" s="4" t="s">
        <v>86</v>
      </c>
    </row>
    <row r="83" ht="12.75">
      <c r="A83" s="4" t="s">
        <v>87</v>
      </c>
    </row>
    <row r="84" ht="12.75">
      <c r="A84" s="4" t="s">
        <v>88</v>
      </c>
    </row>
    <row r="85" ht="12.75">
      <c r="A85" s="4"/>
    </row>
  </sheetData>
  <sheetProtection/>
  <mergeCells count="4">
    <mergeCell ref="A3:G3"/>
    <mergeCell ref="A5:G5"/>
    <mergeCell ref="A6:G6"/>
    <mergeCell ref="A4:G4"/>
  </mergeCells>
  <printOptions/>
  <pageMargins left="0.75" right="0.75" top="1" bottom="1" header="0.5" footer="0.5"/>
  <pageSetup fitToHeight="2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81"/>
  <sheetViews>
    <sheetView zoomScalePageLayoutView="0" workbookViewId="0" topLeftCell="A1">
      <pane xSplit="1" ySplit="11" topLeftCell="B7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79" sqref="M79"/>
    </sheetView>
  </sheetViews>
  <sheetFormatPr defaultColWidth="9.33203125" defaultRowHeight="12.75"/>
  <cols>
    <col min="1" max="1" width="16.16015625" style="0" bestFit="1" customWidth="1"/>
    <col min="2" max="13" width="11.16015625" style="0" bestFit="1" customWidth="1"/>
    <col min="14" max="14" width="12.66015625" style="0" bestFit="1" customWidth="1"/>
  </cols>
  <sheetData>
    <row r="1" spans="1:14" ht="12.75">
      <c r="A1" t="str">
        <f>SFY0910!A1</f>
        <v>VALIDATED TAX RECEIPTS DATA FOR:  JULY, 2009 thru June, 2010</v>
      </c>
      <c r="N1" t="s">
        <v>89</v>
      </c>
    </row>
    <row r="3" spans="1:14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ht="12.75">
      <c r="N8" s="6"/>
    </row>
    <row r="9" spans="2:14" ht="12.75">
      <c r="B9" s="2">
        <v>39995</v>
      </c>
      <c r="C9" s="2">
        <v>40026</v>
      </c>
      <c r="D9" s="2">
        <v>40057</v>
      </c>
      <c r="E9" s="2">
        <v>40087</v>
      </c>
      <c r="F9" s="2">
        <v>40118</v>
      </c>
      <c r="G9" s="2">
        <v>40148</v>
      </c>
      <c r="H9" s="2">
        <v>40179</v>
      </c>
      <c r="I9" s="2">
        <v>40210</v>
      </c>
      <c r="J9" s="2">
        <v>40238</v>
      </c>
      <c r="K9" s="2">
        <v>40269</v>
      </c>
      <c r="L9" s="2">
        <v>40299</v>
      </c>
      <c r="M9" s="2">
        <v>40330</v>
      </c>
      <c r="N9" s="3" t="s">
        <v>137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">
        <v>1690755.39</v>
      </c>
      <c r="C12" s="1">
        <v>1684905.77</v>
      </c>
      <c r="D12" s="1">
        <v>1698562.3</v>
      </c>
      <c r="E12" s="1">
        <v>1711537.88</v>
      </c>
      <c r="F12" s="1">
        <v>1674232.1</v>
      </c>
      <c r="G12" s="1">
        <v>1730870.66</v>
      </c>
      <c r="H12" s="1">
        <v>1918984.68</v>
      </c>
      <c r="I12" s="1">
        <v>1576671.46</v>
      </c>
      <c r="J12" s="1">
        <v>1659114.34</v>
      </c>
      <c r="K12" s="1">
        <v>1776613.89</v>
      </c>
      <c r="L12" s="1">
        <v>1732494.65</v>
      </c>
      <c r="M12" s="1">
        <v>1642250.46</v>
      </c>
      <c r="N12" s="6">
        <f>SUM(B12:M12)</f>
        <v>20496993.58</v>
      </c>
    </row>
    <row r="13" spans="1:14" ht="12.75">
      <c r="A13" t="s">
        <v>91</v>
      </c>
      <c r="B13" s="1">
        <v>122766.98</v>
      </c>
      <c r="C13" s="1">
        <v>111935.42</v>
      </c>
      <c r="D13" s="1">
        <v>101916.07</v>
      </c>
      <c r="E13" s="1">
        <v>103452.84</v>
      </c>
      <c r="F13" s="1">
        <v>109396.8</v>
      </c>
      <c r="G13" s="1">
        <v>114110.33</v>
      </c>
      <c r="H13" s="1">
        <v>118541.01</v>
      </c>
      <c r="I13" s="1">
        <v>98247</v>
      </c>
      <c r="J13" s="1">
        <v>114327.69</v>
      </c>
      <c r="K13" s="1">
        <v>121654.29</v>
      </c>
      <c r="L13" s="1">
        <v>113944.93</v>
      </c>
      <c r="M13" s="1">
        <v>119186.27</v>
      </c>
      <c r="N13" s="6">
        <f aca="true" t="shared" si="0" ref="N13:N76">SUM(B13:M13)</f>
        <v>1349479.63</v>
      </c>
    </row>
    <row r="14" spans="1:14" ht="12.75">
      <c r="A14" t="s">
        <v>92</v>
      </c>
      <c r="B14" s="1">
        <v>89358.81</v>
      </c>
      <c r="C14" s="1">
        <v>94328.48</v>
      </c>
      <c r="D14" s="1">
        <v>73908.05</v>
      </c>
      <c r="E14" s="1">
        <v>62025.74</v>
      </c>
      <c r="F14" s="1">
        <v>72184.71</v>
      </c>
      <c r="G14" s="1">
        <v>60354.73</v>
      </c>
      <c r="H14" s="1">
        <v>61001.96</v>
      </c>
      <c r="I14" s="1">
        <v>72568.81</v>
      </c>
      <c r="J14" s="1">
        <v>74469.82</v>
      </c>
      <c r="K14" s="1">
        <v>89756.61</v>
      </c>
      <c r="L14" s="1">
        <v>82360.1</v>
      </c>
      <c r="M14" s="1">
        <v>83252.68</v>
      </c>
      <c r="N14" s="6">
        <f t="shared" si="0"/>
        <v>915570.5</v>
      </c>
    </row>
    <row r="15" spans="1:14" ht="12.75">
      <c r="A15" t="s">
        <v>5</v>
      </c>
      <c r="B15" s="1">
        <v>147226.5</v>
      </c>
      <c r="C15" s="1">
        <v>147058.2</v>
      </c>
      <c r="D15" s="1">
        <v>128568.54</v>
      </c>
      <c r="E15" s="1">
        <v>130448.48</v>
      </c>
      <c r="F15" s="1">
        <v>140087.61</v>
      </c>
      <c r="G15" s="1">
        <v>140211.63</v>
      </c>
      <c r="H15" s="1">
        <v>151206.52</v>
      </c>
      <c r="I15" s="1">
        <v>128685</v>
      </c>
      <c r="J15" s="1">
        <v>145717.16</v>
      </c>
      <c r="K15" s="1">
        <v>147616.07</v>
      </c>
      <c r="L15" s="1">
        <v>149027.47</v>
      </c>
      <c r="M15" s="1">
        <v>153600.89</v>
      </c>
      <c r="N15" s="6">
        <f t="shared" si="0"/>
        <v>1709454.0699999998</v>
      </c>
    </row>
    <row r="16" spans="1:14" ht="12.75">
      <c r="A16" t="s">
        <v>93</v>
      </c>
      <c r="B16" s="1">
        <v>94636.01</v>
      </c>
      <c r="C16" s="1">
        <v>111245.78</v>
      </c>
      <c r="D16" s="1">
        <v>97096.67</v>
      </c>
      <c r="E16" s="1">
        <v>119351.25</v>
      </c>
      <c r="F16" s="1">
        <v>138444.24</v>
      </c>
      <c r="G16" s="1">
        <v>119102.3</v>
      </c>
      <c r="H16" s="1">
        <v>90620.94</v>
      </c>
      <c r="I16" s="1">
        <v>87804.55</v>
      </c>
      <c r="J16" s="1">
        <v>106095.78</v>
      </c>
      <c r="K16" s="1">
        <v>104773.11</v>
      </c>
      <c r="L16" s="1">
        <v>97370.1</v>
      </c>
      <c r="M16" s="1">
        <v>104332.87</v>
      </c>
      <c r="N16" s="6">
        <f t="shared" si="0"/>
        <v>1270873.6</v>
      </c>
    </row>
    <row r="17" spans="1:14" ht="12.75">
      <c r="A17" t="s">
        <v>94</v>
      </c>
      <c r="B17" s="1">
        <v>1211627.81</v>
      </c>
      <c r="C17" s="1">
        <v>1047628.5</v>
      </c>
      <c r="D17" s="1">
        <v>1013250.06</v>
      </c>
      <c r="E17" s="1">
        <v>1138505.27</v>
      </c>
      <c r="F17" s="1">
        <v>1053958.71</v>
      </c>
      <c r="G17" s="1">
        <v>1046444.52</v>
      </c>
      <c r="H17" s="1">
        <v>1282619.3</v>
      </c>
      <c r="I17" s="1">
        <v>1050966.97</v>
      </c>
      <c r="J17" s="1">
        <v>1110997</v>
      </c>
      <c r="K17" s="1">
        <v>1286248.74</v>
      </c>
      <c r="L17" s="1">
        <v>1257669.89</v>
      </c>
      <c r="M17" s="1">
        <v>1005399.41</v>
      </c>
      <c r="N17" s="6">
        <f t="shared" si="0"/>
        <v>13505316.180000002</v>
      </c>
    </row>
    <row r="18" spans="1:14" ht="12.75">
      <c r="A18" t="s">
        <v>8</v>
      </c>
      <c r="B18" s="1">
        <v>80447.2</v>
      </c>
      <c r="C18" s="1">
        <v>72533.75</v>
      </c>
      <c r="D18" s="1">
        <v>70375.83</v>
      </c>
      <c r="E18" s="1">
        <v>69948.69</v>
      </c>
      <c r="F18" s="1">
        <v>73577.82</v>
      </c>
      <c r="G18" s="1">
        <v>65657.87</v>
      </c>
      <c r="H18" s="1">
        <v>74505.42</v>
      </c>
      <c r="I18" s="1">
        <v>65584.24</v>
      </c>
      <c r="J18" s="1">
        <v>73056.98</v>
      </c>
      <c r="K18" s="1">
        <v>75850.33</v>
      </c>
      <c r="L18" s="1">
        <v>77275.99</v>
      </c>
      <c r="M18" s="1">
        <v>74191.61</v>
      </c>
      <c r="N18" s="6">
        <f t="shared" si="0"/>
        <v>873005.73</v>
      </c>
    </row>
    <row r="19" spans="1:14" ht="12.75">
      <c r="A19" t="s">
        <v>95</v>
      </c>
      <c r="B19" s="1">
        <v>1233354.14</v>
      </c>
      <c r="C19" s="1">
        <v>1178855.85</v>
      </c>
      <c r="D19" s="1">
        <v>1121412.02</v>
      </c>
      <c r="E19" s="1">
        <v>1140685.68</v>
      </c>
      <c r="F19" s="1">
        <v>1246565.36</v>
      </c>
      <c r="G19" s="1">
        <v>1485413.71</v>
      </c>
      <c r="H19" s="1">
        <v>1595393.26</v>
      </c>
      <c r="I19" s="1">
        <v>1429362.97</v>
      </c>
      <c r="J19" s="1">
        <v>1564409.62</v>
      </c>
      <c r="K19" s="1">
        <v>1752964.98</v>
      </c>
      <c r="L19" s="1">
        <v>1480417.88</v>
      </c>
      <c r="M19" s="1">
        <v>1288705.98</v>
      </c>
      <c r="N19" s="6">
        <f t="shared" si="0"/>
        <v>16517541.450000003</v>
      </c>
    </row>
    <row r="20" spans="1:14" ht="12.75">
      <c r="A20" t="s">
        <v>96</v>
      </c>
      <c r="B20" s="1">
        <v>22708.68</v>
      </c>
      <c r="C20" s="1">
        <v>23507.51</v>
      </c>
      <c r="D20" s="1">
        <v>23446.26</v>
      </c>
      <c r="E20" s="1">
        <v>19611.41</v>
      </c>
      <c r="F20" s="1">
        <v>19123.43</v>
      </c>
      <c r="G20" s="1">
        <v>17947.24</v>
      </c>
      <c r="H20" s="1">
        <v>20030.88</v>
      </c>
      <c r="I20" s="1">
        <v>19216.05</v>
      </c>
      <c r="J20" s="1">
        <v>20252.91</v>
      </c>
      <c r="K20" s="1">
        <v>24028.43</v>
      </c>
      <c r="L20" s="1">
        <v>21293.26</v>
      </c>
      <c r="M20" s="1">
        <v>20685.58</v>
      </c>
      <c r="N20" s="6">
        <f t="shared" si="0"/>
        <v>251851.64</v>
      </c>
    </row>
    <row r="21" spans="1:14" ht="12.75">
      <c r="A21" t="s">
        <v>97</v>
      </c>
      <c r="B21" s="1">
        <v>1213766.36</v>
      </c>
      <c r="C21" s="1">
        <v>1282054.09</v>
      </c>
      <c r="D21" s="1">
        <v>1140741.47</v>
      </c>
      <c r="E21" s="1">
        <v>1125326.6</v>
      </c>
      <c r="F21" s="1">
        <v>1122590.33</v>
      </c>
      <c r="G21" s="1">
        <v>1245803.04</v>
      </c>
      <c r="H21" s="1">
        <v>1424159.65</v>
      </c>
      <c r="I21" s="1">
        <v>1096760.77</v>
      </c>
      <c r="J21" s="1">
        <v>1180185.11</v>
      </c>
      <c r="K21" s="1">
        <v>1242313.22</v>
      </c>
      <c r="L21" s="1">
        <v>1204790.94</v>
      </c>
      <c r="M21" s="1">
        <v>1191400.35</v>
      </c>
      <c r="N21" s="6">
        <f t="shared" si="0"/>
        <v>14469891.929999998</v>
      </c>
    </row>
    <row r="22" spans="1:14" ht="12.75">
      <c r="A22" t="s">
        <v>98</v>
      </c>
      <c r="B22" s="1">
        <v>27198.48</v>
      </c>
      <c r="C22" s="1">
        <v>27248.68</v>
      </c>
      <c r="D22" s="1">
        <v>28398.46</v>
      </c>
      <c r="E22" s="1">
        <v>27863.39</v>
      </c>
      <c r="F22" s="1">
        <v>29537.9</v>
      </c>
      <c r="G22" s="1">
        <v>27782.93</v>
      </c>
      <c r="H22" s="1">
        <v>32220.75</v>
      </c>
      <c r="I22" s="1">
        <v>30632.93</v>
      </c>
      <c r="J22" s="1">
        <v>30859.4</v>
      </c>
      <c r="K22" s="1">
        <v>37866.72</v>
      </c>
      <c r="L22" s="1">
        <v>33805.91</v>
      </c>
      <c r="M22" s="1">
        <v>28923.05</v>
      </c>
      <c r="N22" s="6">
        <f t="shared" si="0"/>
        <v>362338.60000000003</v>
      </c>
    </row>
    <row r="23" spans="1:14" ht="12.75">
      <c r="A23" t="s">
        <v>12</v>
      </c>
      <c r="B23" s="1">
        <v>491820.43</v>
      </c>
      <c r="C23" s="1">
        <v>459039.61</v>
      </c>
      <c r="D23" s="1">
        <v>432113.99</v>
      </c>
      <c r="E23" s="1">
        <v>431181.65</v>
      </c>
      <c r="F23" s="1">
        <v>441589.98</v>
      </c>
      <c r="G23" s="1">
        <v>457656.49</v>
      </c>
      <c r="H23" s="1">
        <v>481664.63</v>
      </c>
      <c r="I23" s="1">
        <v>410563.09</v>
      </c>
      <c r="J23" s="1">
        <v>460141.86</v>
      </c>
      <c r="K23" s="1">
        <v>488281.92</v>
      </c>
      <c r="L23" s="1">
        <v>478942.45</v>
      </c>
      <c r="M23" s="1">
        <v>461926.21</v>
      </c>
      <c r="N23" s="6">
        <f t="shared" si="0"/>
        <v>5494922.3100000005</v>
      </c>
    </row>
    <row r="24" spans="1:14" ht="12.75">
      <c r="A24" t="s">
        <v>129</v>
      </c>
      <c r="B24" s="1">
        <v>24150560.61</v>
      </c>
      <c r="C24" s="1">
        <v>24288630.33</v>
      </c>
      <c r="D24" s="1">
        <v>24178880.5</v>
      </c>
      <c r="E24" s="1">
        <v>23567409.35</v>
      </c>
      <c r="F24" s="1">
        <v>24453514.94</v>
      </c>
      <c r="G24" s="1">
        <v>26765338.62</v>
      </c>
      <c r="H24" s="1">
        <v>29998907.38</v>
      </c>
      <c r="I24" s="1">
        <v>25306278.92</v>
      </c>
      <c r="J24" s="1">
        <v>26770174.34</v>
      </c>
      <c r="K24" s="1">
        <v>29306966.2</v>
      </c>
      <c r="L24" s="1">
        <v>26156540.5</v>
      </c>
      <c r="M24" s="1">
        <v>25224103</v>
      </c>
      <c r="N24" s="6">
        <f t="shared" si="0"/>
        <v>310167304.68999994</v>
      </c>
    </row>
    <row r="25" spans="1:14" ht="12.75">
      <c r="A25" t="s">
        <v>13</v>
      </c>
      <c r="B25" s="1">
        <v>125728.74</v>
      </c>
      <c r="C25" s="1">
        <v>111828.6</v>
      </c>
      <c r="D25" s="1">
        <v>105899.03</v>
      </c>
      <c r="E25" s="1">
        <v>108090.28</v>
      </c>
      <c r="F25" s="1">
        <v>123349.93</v>
      </c>
      <c r="G25" s="1">
        <v>132124.27</v>
      </c>
      <c r="H25" s="1">
        <v>140831.15</v>
      </c>
      <c r="I25" s="1">
        <v>125071.49</v>
      </c>
      <c r="J25" s="1">
        <v>149545.81</v>
      </c>
      <c r="K25" s="1">
        <v>147093.9</v>
      </c>
      <c r="L25" s="1">
        <v>132569.9</v>
      </c>
      <c r="M25" s="1">
        <v>130943.02</v>
      </c>
      <c r="N25" s="6">
        <f t="shared" si="0"/>
        <v>1533076.1199999999</v>
      </c>
    </row>
    <row r="26" spans="1:14" ht="12.75">
      <c r="A26" t="s">
        <v>14</v>
      </c>
      <c r="B26" s="1">
        <v>53244.29</v>
      </c>
      <c r="C26" s="1">
        <v>47934.52</v>
      </c>
      <c r="D26" s="1">
        <v>48420.26</v>
      </c>
      <c r="E26" s="1">
        <v>46200.19</v>
      </c>
      <c r="F26" s="1">
        <v>44640.16</v>
      </c>
      <c r="G26" s="1">
        <v>46059.18</v>
      </c>
      <c r="H26" s="1">
        <v>49129.9</v>
      </c>
      <c r="I26" s="1">
        <v>43316.41</v>
      </c>
      <c r="J26" s="1">
        <v>46746.28</v>
      </c>
      <c r="K26" s="1">
        <v>53586.94</v>
      </c>
      <c r="L26" s="1">
        <v>51314.46</v>
      </c>
      <c r="M26" s="1">
        <v>48415.01</v>
      </c>
      <c r="N26" s="6">
        <f t="shared" si="0"/>
        <v>579007.6000000001</v>
      </c>
    </row>
    <row r="27" spans="1:14" ht="12.75">
      <c r="A27" t="s">
        <v>99</v>
      </c>
      <c r="B27" s="1">
        <v>9609553.42</v>
      </c>
      <c r="C27" s="1">
        <v>9271599.74</v>
      </c>
      <c r="D27" s="1">
        <v>9076577.95</v>
      </c>
      <c r="E27" s="1">
        <v>8968904.27</v>
      </c>
      <c r="F27" s="1">
        <v>9002380.85</v>
      </c>
      <c r="G27" s="1">
        <v>9393979.78</v>
      </c>
      <c r="H27" s="1">
        <v>10456958.87</v>
      </c>
      <c r="I27" s="1">
        <v>8433734.97</v>
      </c>
      <c r="J27" s="1">
        <v>9110204.28</v>
      </c>
      <c r="K27" s="1">
        <v>9974688.85</v>
      </c>
      <c r="L27" s="1">
        <v>9286162.45</v>
      </c>
      <c r="M27" s="1">
        <v>9355728.89</v>
      </c>
      <c r="N27" s="6">
        <f t="shared" si="0"/>
        <v>111940474.32</v>
      </c>
    </row>
    <row r="28" spans="1:14" ht="12.75">
      <c r="A28" t="s">
        <v>100</v>
      </c>
      <c r="B28" s="1">
        <v>4465203.13</v>
      </c>
      <c r="C28" s="1">
        <v>4469438.91</v>
      </c>
      <c r="D28" s="1">
        <v>4085074.47</v>
      </c>
      <c r="E28" s="1">
        <v>3943230.57</v>
      </c>
      <c r="F28" s="1">
        <v>3869998.25</v>
      </c>
      <c r="G28" s="1">
        <v>3942601.71</v>
      </c>
      <c r="H28" s="1">
        <v>4392594.44</v>
      </c>
      <c r="I28" s="1">
        <v>3481347.78</v>
      </c>
      <c r="J28" s="1">
        <v>3836625.66</v>
      </c>
      <c r="K28" s="1">
        <v>4343760.28</v>
      </c>
      <c r="L28" s="1">
        <v>4179259.28</v>
      </c>
      <c r="M28" s="1">
        <v>4231310.47</v>
      </c>
      <c r="N28" s="6">
        <f t="shared" si="0"/>
        <v>49240444.95</v>
      </c>
    </row>
    <row r="29" spans="1:14" ht="12.75">
      <c r="A29" t="s">
        <v>17</v>
      </c>
      <c r="B29" s="1">
        <v>518858.15</v>
      </c>
      <c r="C29" s="1">
        <v>521055.43</v>
      </c>
      <c r="D29" s="1">
        <v>485282.42</v>
      </c>
      <c r="E29" s="1">
        <v>478433.46</v>
      </c>
      <c r="F29" s="1">
        <v>511043.01</v>
      </c>
      <c r="G29" s="1">
        <v>544035.73</v>
      </c>
      <c r="H29" s="1">
        <v>561224.44</v>
      </c>
      <c r="I29" s="1">
        <v>467110.22</v>
      </c>
      <c r="J29" s="1">
        <v>508690.08</v>
      </c>
      <c r="K29" s="1">
        <v>589469</v>
      </c>
      <c r="L29" s="1">
        <v>550447.44</v>
      </c>
      <c r="M29" s="1">
        <v>515801.43</v>
      </c>
      <c r="N29" s="6">
        <f t="shared" si="0"/>
        <v>6251450.809999999</v>
      </c>
    </row>
    <row r="30" spans="1:14" ht="12.75">
      <c r="A30" t="s">
        <v>18</v>
      </c>
      <c r="B30" s="1">
        <v>171651.03</v>
      </c>
      <c r="C30" s="1">
        <v>162169.5</v>
      </c>
      <c r="D30" s="1">
        <v>95732.16</v>
      </c>
      <c r="E30" s="1">
        <v>94125.39</v>
      </c>
      <c r="F30" s="1">
        <v>81178.68</v>
      </c>
      <c r="G30" s="1">
        <v>73153.87</v>
      </c>
      <c r="H30" s="1">
        <v>63093.69</v>
      </c>
      <c r="I30" s="1">
        <v>65292.38</v>
      </c>
      <c r="J30" s="1">
        <v>72153.38</v>
      </c>
      <c r="K30" s="1">
        <v>101690.16</v>
      </c>
      <c r="L30" s="1">
        <v>102975.44</v>
      </c>
      <c r="M30" s="1">
        <v>141700.64</v>
      </c>
      <c r="N30" s="6">
        <f t="shared" si="0"/>
        <v>1224916.3200000003</v>
      </c>
    </row>
    <row r="31" spans="1:14" ht="12.75">
      <c r="A31" t="s">
        <v>19</v>
      </c>
      <c r="B31" s="1">
        <v>293515.74</v>
      </c>
      <c r="C31" s="1">
        <v>284200.8</v>
      </c>
      <c r="D31" s="1">
        <v>261725.8</v>
      </c>
      <c r="E31" s="1">
        <v>251731.2</v>
      </c>
      <c r="F31" s="1">
        <v>238376.9</v>
      </c>
      <c r="G31" s="1">
        <v>249369.37</v>
      </c>
      <c r="H31" s="1">
        <v>248368.01</v>
      </c>
      <c r="I31" s="1">
        <v>227503.33</v>
      </c>
      <c r="J31" s="1">
        <v>261585.29</v>
      </c>
      <c r="K31" s="1">
        <v>275436.66</v>
      </c>
      <c r="L31" s="1">
        <v>259410.66</v>
      </c>
      <c r="M31" s="1">
        <v>255307.07</v>
      </c>
      <c r="N31" s="6">
        <f t="shared" si="0"/>
        <v>3106530.83</v>
      </c>
    </row>
    <row r="32" spans="1:14" ht="12.75">
      <c r="A32" t="s">
        <v>20</v>
      </c>
      <c r="B32" s="1">
        <v>42551.5</v>
      </c>
      <c r="C32" s="1">
        <v>41899.44</v>
      </c>
      <c r="D32" s="1">
        <v>37353</v>
      </c>
      <c r="E32" s="1">
        <v>39453.83</v>
      </c>
      <c r="F32" s="1">
        <v>33134.33</v>
      </c>
      <c r="G32" s="1">
        <v>31282.93</v>
      </c>
      <c r="H32" s="1">
        <v>34009.18</v>
      </c>
      <c r="I32" s="1">
        <v>30938.41</v>
      </c>
      <c r="J32" s="1">
        <v>36080.83</v>
      </c>
      <c r="K32" s="1">
        <v>38738.15</v>
      </c>
      <c r="L32" s="1">
        <v>37790.89</v>
      </c>
      <c r="M32" s="1">
        <v>37972.03</v>
      </c>
      <c r="N32" s="6">
        <f t="shared" si="0"/>
        <v>441204.52</v>
      </c>
    </row>
    <row r="33" spans="1:14" ht="12.75">
      <c r="A33" t="s">
        <v>21</v>
      </c>
      <c r="B33" s="1">
        <v>17002.96</v>
      </c>
      <c r="C33" s="1">
        <v>20125.07</v>
      </c>
      <c r="D33" s="1">
        <v>17459.04</v>
      </c>
      <c r="E33" s="1">
        <v>15884.93</v>
      </c>
      <c r="F33" s="1">
        <v>18874.21</v>
      </c>
      <c r="G33" s="1">
        <v>15144.97</v>
      </c>
      <c r="H33" s="1">
        <v>21834.12</v>
      </c>
      <c r="I33" s="1">
        <v>19443.18</v>
      </c>
      <c r="J33" s="1">
        <v>20565.1</v>
      </c>
      <c r="K33" s="1">
        <v>21522.95</v>
      </c>
      <c r="L33" s="1">
        <v>19593.28</v>
      </c>
      <c r="M33" s="1">
        <v>17258.05</v>
      </c>
      <c r="N33" s="6">
        <f t="shared" si="0"/>
        <v>224707.86</v>
      </c>
    </row>
    <row r="34" spans="1:14" ht="12.75">
      <c r="A34" t="s">
        <v>101</v>
      </c>
      <c r="B34" s="1">
        <v>111892.63</v>
      </c>
      <c r="C34" s="1">
        <v>104035.69</v>
      </c>
      <c r="D34" s="1">
        <v>79621.73</v>
      </c>
      <c r="E34" s="1">
        <v>84170.01</v>
      </c>
      <c r="F34" s="1">
        <v>54071.51</v>
      </c>
      <c r="G34" s="1">
        <v>51582.56</v>
      </c>
      <c r="H34" s="1">
        <v>56618.92</v>
      </c>
      <c r="I34" s="1">
        <v>46951.3</v>
      </c>
      <c r="J34" s="1">
        <v>53499.36</v>
      </c>
      <c r="K34" s="1">
        <v>73228.29</v>
      </c>
      <c r="L34" s="1">
        <v>77699.1</v>
      </c>
      <c r="M34" s="1">
        <v>78876.69</v>
      </c>
      <c r="N34" s="6">
        <f t="shared" si="0"/>
        <v>872247.79</v>
      </c>
    </row>
    <row r="35" spans="1:14" ht="12.75">
      <c r="A35" t="s">
        <v>23</v>
      </c>
      <c r="B35" s="1">
        <v>38980.32</v>
      </c>
      <c r="C35" s="1">
        <v>42071.38</v>
      </c>
      <c r="D35" s="1">
        <v>35116.53</v>
      </c>
      <c r="E35" s="1">
        <v>34752.86</v>
      </c>
      <c r="F35" s="1">
        <v>30431.84</v>
      </c>
      <c r="G35" s="1">
        <v>31117.66</v>
      </c>
      <c r="H35" s="1">
        <v>33078.12</v>
      </c>
      <c r="I35" s="1">
        <v>29782.37</v>
      </c>
      <c r="J35" s="1">
        <v>30349.16</v>
      </c>
      <c r="K35" s="1">
        <v>42271.53</v>
      </c>
      <c r="L35" s="1">
        <v>34541.28</v>
      </c>
      <c r="M35" s="1">
        <v>30618.42</v>
      </c>
      <c r="N35" s="6">
        <f t="shared" si="0"/>
        <v>413111.47000000003</v>
      </c>
    </row>
    <row r="36" spans="1:14" ht="12.75">
      <c r="A36" t="s">
        <v>24</v>
      </c>
      <c r="B36" s="1">
        <v>105130.09</v>
      </c>
      <c r="C36" s="1">
        <v>95303.09</v>
      </c>
      <c r="D36" s="1">
        <v>89786.28</v>
      </c>
      <c r="E36" s="1">
        <v>90540.67</v>
      </c>
      <c r="F36" s="1">
        <v>99629.42</v>
      </c>
      <c r="G36" s="1">
        <v>104253.54</v>
      </c>
      <c r="H36" s="1">
        <v>111537.45</v>
      </c>
      <c r="I36" s="1">
        <v>105305.44</v>
      </c>
      <c r="J36" s="1">
        <v>105582.98</v>
      </c>
      <c r="K36" s="1">
        <v>113497.15</v>
      </c>
      <c r="L36" s="1">
        <v>105379.64</v>
      </c>
      <c r="M36" s="1">
        <v>102864</v>
      </c>
      <c r="N36" s="6">
        <f t="shared" si="0"/>
        <v>1228809.75</v>
      </c>
    </row>
    <row r="37" spans="1:14" ht="12.75">
      <c r="A37" t="s">
        <v>25</v>
      </c>
      <c r="B37" s="1">
        <v>157600.27</v>
      </c>
      <c r="C37" s="1">
        <v>150887.67</v>
      </c>
      <c r="D37" s="1">
        <v>152137.28</v>
      </c>
      <c r="E37" s="1">
        <v>153956.32</v>
      </c>
      <c r="F37" s="1">
        <v>160355.2</v>
      </c>
      <c r="G37" s="1">
        <v>172732.3</v>
      </c>
      <c r="H37" s="1">
        <v>188615.24</v>
      </c>
      <c r="I37" s="1">
        <v>182389.63</v>
      </c>
      <c r="J37" s="1">
        <v>192452.9</v>
      </c>
      <c r="K37" s="1">
        <v>184498.83</v>
      </c>
      <c r="L37" s="1">
        <v>195839.1</v>
      </c>
      <c r="M37" s="1">
        <v>183540.59</v>
      </c>
      <c r="N37" s="6">
        <f t="shared" si="0"/>
        <v>2075005.3300000003</v>
      </c>
    </row>
    <row r="38" spans="1:14" ht="12.75">
      <c r="A38" t="s">
        <v>102</v>
      </c>
      <c r="B38" s="1">
        <v>508101.73</v>
      </c>
      <c r="C38" s="1">
        <v>512073.86</v>
      </c>
      <c r="D38" s="1">
        <v>460761.15</v>
      </c>
      <c r="E38" s="1">
        <v>482305.83</v>
      </c>
      <c r="F38" s="1">
        <v>496934.42</v>
      </c>
      <c r="G38" s="1">
        <v>553532.09</v>
      </c>
      <c r="H38" s="1">
        <v>602891.1</v>
      </c>
      <c r="I38" s="1">
        <v>503479.13</v>
      </c>
      <c r="J38" s="1">
        <v>520944.97</v>
      </c>
      <c r="K38" s="1">
        <v>588610.84</v>
      </c>
      <c r="L38" s="1">
        <v>546187.25</v>
      </c>
      <c r="M38" s="1">
        <v>522996.01</v>
      </c>
      <c r="N38" s="6">
        <f t="shared" si="0"/>
        <v>6298818.38</v>
      </c>
    </row>
    <row r="39" spans="1:14" ht="12.75">
      <c r="A39" t="s">
        <v>27</v>
      </c>
      <c r="B39" s="1">
        <v>590121.2</v>
      </c>
      <c r="C39" s="1">
        <v>552668.2</v>
      </c>
      <c r="D39" s="1">
        <v>536499.1</v>
      </c>
      <c r="E39" s="1">
        <v>541210.38</v>
      </c>
      <c r="F39" s="1">
        <v>582723.45</v>
      </c>
      <c r="G39" s="1">
        <v>641117.9</v>
      </c>
      <c r="H39" s="1">
        <v>720790.88</v>
      </c>
      <c r="I39" s="1">
        <v>654650.3</v>
      </c>
      <c r="J39" s="1">
        <v>697746.71</v>
      </c>
      <c r="K39" s="1">
        <v>738792.02</v>
      </c>
      <c r="L39" s="1">
        <v>621953.73</v>
      </c>
      <c r="M39" s="1">
        <v>570729.4</v>
      </c>
      <c r="N39" s="6">
        <f t="shared" si="0"/>
        <v>7449003.270000001</v>
      </c>
    </row>
    <row r="40" spans="1:14" ht="12.75">
      <c r="A40" t="s">
        <v>103</v>
      </c>
      <c r="B40" s="1">
        <v>12862353.36</v>
      </c>
      <c r="C40" s="1">
        <v>12349681.72</v>
      </c>
      <c r="D40" s="1">
        <v>12240155.88</v>
      </c>
      <c r="E40" s="1">
        <v>12810849.69</v>
      </c>
      <c r="F40" s="1">
        <v>12351636.05</v>
      </c>
      <c r="G40" s="1">
        <v>12889491.88</v>
      </c>
      <c r="H40" s="1">
        <v>14673547.67</v>
      </c>
      <c r="I40" s="1">
        <v>12175375.08</v>
      </c>
      <c r="J40" s="1">
        <v>12738624.46</v>
      </c>
      <c r="K40" s="1">
        <v>14279830.81</v>
      </c>
      <c r="L40" s="1">
        <v>13144817.18</v>
      </c>
      <c r="M40" s="1">
        <v>12674786.12</v>
      </c>
      <c r="N40" s="6">
        <f t="shared" si="0"/>
        <v>155191149.9</v>
      </c>
    </row>
    <row r="41" spans="1:14" ht="12.75">
      <c r="A41" t="s">
        <v>29</v>
      </c>
      <c r="B41" s="1">
        <v>58444.4</v>
      </c>
      <c r="C41" s="1">
        <v>56919.23</v>
      </c>
      <c r="D41" s="1">
        <v>57596.72</v>
      </c>
      <c r="E41" s="1">
        <v>51769.65</v>
      </c>
      <c r="F41" s="1">
        <v>46720.92</v>
      </c>
      <c r="G41" s="1">
        <v>45516.7</v>
      </c>
      <c r="H41" s="1">
        <v>51189.94</v>
      </c>
      <c r="I41" s="1">
        <v>45838.33</v>
      </c>
      <c r="J41" s="1">
        <v>53123.67</v>
      </c>
      <c r="K41" s="1">
        <v>56434.25</v>
      </c>
      <c r="L41" s="1">
        <v>56188.14</v>
      </c>
      <c r="M41" s="1">
        <v>54624.36</v>
      </c>
      <c r="N41" s="6">
        <f t="shared" si="0"/>
        <v>634366.3099999999</v>
      </c>
    </row>
    <row r="42" spans="1:14" ht="12.75">
      <c r="A42" t="s">
        <v>104</v>
      </c>
      <c r="B42" s="1">
        <v>1145484.13</v>
      </c>
      <c r="C42" s="1">
        <v>1152930.37</v>
      </c>
      <c r="D42" s="1">
        <v>1082714.69</v>
      </c>
      <c r="E42" s="1">
        <v>1225109.17</v>
      </c>
      <c r="F42" s="1">
        <v>1141681.73</v>
      </c>
      <c r="G42" s="1">
        <v>1410061.73</v>
      </c>
      <c r="H42" s="1">
        <v>1676122.01</v>
      </c>
      <c r="I42" s="1">
        <v>1294992.02</v>
      </c>
      <c r="J42" s="1">
        <v>1375863.8</v>
      </c>
      <c r="K42" s="1">
        <v>1505820.49</v>
      </c>
      <c r="L42" s="1">
        <v>1345434.61</v>
      </c>
      <c r="M42" s="1">
        <v>1181250.44</v>
      </c>
      <c r="N42" s="6">
        <f t="shared" si="0"/>
        <v>15537465.19</v>
      </c>
    </row>
    <row r="43" spans="1:14" ht="12.75">
      <c r="A43" t="s">
        <v>31</v>
      </c>
      <c r="B43" s="1">
        <v>466719.22</v>
      </c>
      <c r="C43" s="1">
        <v>432259.98</v>
      </c>
      <c r="D43" s="1">
        <v>400342.67</v>
      </c>
      <c r="E43" s="1">
        <v>390610.05</v>
      </c>
      <c r="F43" s="1">
        <v>485505.56</v>
      </c>
      <c r="G43" s="1">
        <v>404749.35</v>
      </c>
      <c r="H43" s="1">
        <v>508242.66</v>
      </c>
      <c r="I43" s="1">
        <v>370926.17</v>
      </c>
      <c r="J43" s="1">
        <v>410731.04</v>
      </c>
      <c r="K43" s="1">
        <v>431783</v>
      </c>
      <c r="L43" s="1">
        <v>425076.27</v>
      </c>
      <c r="M43" s="1">
        <v>409076.85</v>
      </c>
      <c r="N43" s="6">
        <f t="shared" si="0"/>
        <v>5136022.82</v>
      </c>
    </row>
    <row r="44" spans="1:14" ht="12.75">
      <c r="A44" t="s">
        <v>32</v>
      </c>
      <c r="B44" s="1">
        <v>55578.4</v>
      </c>
      <c r="C44" s="1">
        <v>51021.58</v>
      </c>
      <c r="D44" s="1">
        <v>54560.99</v>
      </c>
      <c r="E44" s="1">
        <v>49724.33</v>
      </c>
      <c r="F44" s="1">
        <v>51610.7</v>
      </c>
      <c r="G44" s="1">
        <v>47454.39</v>
      </c>
      <c r="H44" s="1">
        <v>49969.9</v>
      </c>
      <c r="I44" s="1">
        <v>51530.12</v>
      </c>
      <c r="J44" s="1">
        <v>45187.18</v>
      </c>
      <c r="K44" s="1">
        <v>54941.36</v>
      </c>
      <c r="L44" s="1">
        <v>44163.18</v>
      </c>
      <c r="M44" s="1">
        <v>49785.4</v>
      </c>
      <c r="N44" s="6">
        <f t="shared" si="0"/>
        <v>605527.53</v>
      </c>
    </row>
    <row r="45" spans="1:14" ht="12.75">
      <c r="A45" t="s">
        <v>33</v>
      </c>
      <c r="B45" s="1">
        <v>18282.23</v>
      </c>
      <c r="C45" s="1">
        <v>18281.76</v>
      </c>
      <c r="D45" s="1">
        <v>16596.56</v>
      </c>
      <c r="E45" s="1">
        <v>17654.26</v>
      </c>
      <c r="F45" s="1">
        <v>17343.59</v>
      </c>
      <c r="G45" s="1">
        <v>13669.24</v>
      </c>
      <c r="H45" s="1">
        <v>14684.28</v>
      </c>
      <c r="I45" s="1">
        <v>14336.95</v>
      </c>
      <c r="J45" s="1">
        <v>16799.48</v>
      </c>
      <c r="K45" s="1">
        <v>17102.63</v>
      </c>
      <c r="L45" s="1">
        <v>18580.63</v>
      </c>
      <c r="M45" s="1">
        <v>17937.07</v>
      </c>
      <c r="N45" s="6">
        <f t="shared" si="0"/>
        <v>201268.68000000002</v>
      </c>
    </row>
    <row r="46" spans="1:14" ht="12.75">
      <c r="A46" t="s">
        <v>105</v>
      </c>
      <c r="B46" s="1">
        <v>2016602.16</v>
      </c>
      <c r="C46" s="1">
        <v>2040072.93</v>
      </c>
      <c r="D46" s="1">
        <v>1956264.59</v>
      </c>
      <c r="E46" s="1">
        <v>1990012.96</v>
      </c>
      <c r="F46" s="1">
        <v>2043858.6</v>
      </c>
      <c r="G46" s="1">
        <v>2197300.97</v>
      </c>
      <c r="H46" s="1">
        <v>2472705.6</v>
      </c>
      <c r="I46" s="1">
        <v>2102687.18</v>
      </c>
      <c r="J46" s="1">
        <v>2216276.03</v>
      </c>
      <c r="K46" s="1">
        <v>2446373.43</v>
      </c>
      <c r="L46" s="1">
        <v>2253686.33</v>
      </c>
      <c r="M46" s="1">
        <v>2098090.75</v>
      </c>
      <c r="N46" s="6">
        <f t="shared" si="0"/>
        <v>25833931.53</v>
      </c>
    </row>
    <row r="47" spans="1:14" ht="12.75">
      <c r="A47" t="s">
        <v>106</v>
      </c>
      <c r="B47" s="1">
        <v>132232.2</v>
      </c>
      <c r="C47" s="1">
        <v>125368.39</v>
      </c>
      <c r="D47" s="1">
        <v>121836.69</v>
      </c>
      <c r="E47" s="1">
        <v>130585.45</v>
      </c>
      <c r="F47" s="1">
        <v>128720.08</v>
      </c>
      <c r="G47" s="1">
        <v>123096.54</v>
      </c>
      <c r="H47" s="1">
        <v>122119.05</v>
      </c>
      <c r="I47" s="1">
        <v>104306.71</v>
      </c>
      <c r="J47" s="1">
        <v>113819.59</v>
      </c>
      <c r="K47" s="1">
        <v>130223.5</v>
      </c>
      <c r="L47" s="1">
        <v>130106.33</v>
      </c>
      <c r="M47" s="1">
        <v>113920.43</v>
      </c>
      <c r="N47" s="6">
        <f t="shared" si="0"/>
        <v>1476334.9600000002</v>
      </c>
    </row>
    <row r="48" spans="1:14" ht="12.75">
      <c r="A48" t="s">
        <v>107</v>
      </c>
      <c r="B48" s="1">
        <v>3673026.22</v>
      </c>
      <c r="C48" s="1">
        <v>3675096.59</v>
      </c>
      <c r="D48" s="1">
        <v>3716287.03</v>
      </c>
      <c r="E48" s="1">
        <v>3750615.91</v>
      </c>
      <c r="F48" s="1">
        <v>3710979.55</v>
      </c>
      <c r="G48" s="1">
        <v>3721047.1</v>
      </c>
      <c r="H48" s="1">
        <v>4197119.3</v>
      </c>
      <c r="I48" s="1">
        <v>3459499.41</v>
      </c>
      <c r="J48" s="1">
        <v>3635444.96</v>
      </c>
      <c r="K48" s="1">
        <v>3882305.39</v>
      </c>
      <c r="L48" s="1">
        <v>3739074.43</v>
      </c>
      <c r="M48" s="1">
        <v>3569353.44</v>
      </c>
      <c r="N48" s="6">
        <f t="shared" si="0"/>
        <v>44729849.33</v>
      </c>
    </row>
    <row r="49" spans="1:14" ht="12.75">
      <c r="A49" t="s">
        <v>37</v>
      </c>
      <c r="B49" s="1">
        <v>216914.08</v>
      </c>
      <c r="C49" s="1">
        <v>214738.06</v>
      </c>
      <c r="D49" s="1">
        <v>195862.09</v>
      </c>
      <c r="E49" s="1">
        <v>212268.8</v>
      </c>
      <c r="F49" s="1">
        <v>200310.4</v>
      </c>
      <c r="G49" s="1">
        <v>210553.06</v>
      </c>
      <c r="H49" s="1">
        <v>217541.96</v>
      </c>
      <c r="I49" s="1">
        <v>189714.34</v>
      </c>
      <c r="J49" s="1">
        <v>201162.71</v>
      </c>
      <c r="K49" s="1">
        <v>216601.28</v>
      </c>
      <c r="L49" s="1">
        <v>218295.09</v>
      </c>
      <c r="M49" s="1">
        <v>200369.78</v>
      </c>
      <c r="N49" s="6">
        <f t="shared" si="0"/>
        <v>2494331.65</v>
      </c>
    </row>
    <row r="50" spans="1:14" ht="12.75">
      <c r="A50" t="s">
        <v>38</v>
      </c>
      <c r="B50" s="1">
        <v>14512.1</v>
      </c>
      <c r="C50" s="1">
        <v>13770.41</v>
      </c>
      <c r="D50" s="1">
        <v>16207.97</v>
      </c>
      <c r="E50" s="1">
        <v>14757.49</v>
      </c>
      <c r="F50" s="1">
        <v>15520.59</v>
      </c>
      <c r="G50" s="1">
        <v>15740.91</v>
      </c>
      <c r="H50" s="1">
        <v>16715.15</v>
      </c>
      <c r="I50" s="1">
        <v>15390.42</v>
      </c>
      <c r="J50" s="1">
        <v>16112.22</v>
      </c>
      <c r="K50" s="1">
        <v>18681.32</v>
      </c>
      <c r="L50" s="1">
        <v>17318.34</v>
      </c>
      <c r="M50" s="1">
        <v>16627.65</v>
      </c>
      <c r="N50" s="6">
        <f t="shared" si="0"/>
        <v>191354.56999999998</v>
      </c>
    </row>
    <row r="51" spans="1:14" ht="12.75">
      <c r="A51" t="s">
        <v>39</v>
      </c>
      <c r="B51" s="1">
        <v>100330.65</v>
      </c>
      <c r="C51" s="1">
        <v>102321.49</v>
      </c>
      <c r="D51" s="1">
        <v>85485.14</v>
      </c>
      <c r="E51" s="1">
        <v>90865.05</v>
      </c>
      <c r="F51" s="1">
        <v>85776.73</v>
      </c>
      <c r="G51" s="1">
        <v>87368.11</v>
      </c>
      <c r="H51" s="1">
        <v>97578.47</v>
      </c>
      <c r="I51" s="1">
        <v>79687.96</v>
      </c>
      <c r="J51" s="1">
        <v>88915.13</v>
      </c>
      <c r="K51" s="1">
        <v>101862.2</v>
      </c>
      <c r="L51" s="1">
        <v>97170.66</v>
      </c>
      <c r="M51" s="1">
        <v>96653.55</v>
      </c>
      <c r="N51" s="6">
        <f t="shared" si="0"/>
        <v>1114015.14</v>
      </c>
    </row>
    <row r="52" spans="1:14" ht="12.75">
      <c r="A52" t="s">
        <v>108</v>
      </c>
      <c r="B52" s="1">
        <v>1406693.99</v>
      </c>
      <c r="C52" s="1">
        <v>1355009.14</v>
      </c>
      <c r="D52" s="1">
        <v>1322653.58</v>
      </c>
      <c r="E52" s="1">
        <v>1302990.89</v>
      </c>
      <c r="F52" s="1">
        <v>1398087.94</v>
      </c>
      <c r="G52" s="1">
        <v>1541253.51</v>
      </c>
      <c r="H52" s="1">
        <v>1707118.59</v>
      </c>
      <c r="I52" s="1">
        <v>1483259.84</v>
      </c>
      <c r="J52" s="1">
        <v>1560141.98</v>
      </c>
      <c r="K52" s="1">
        <v>1826159.9</v>
      </c>
      <c r="L52" s="1">
        <v>1579942.67</v>
      </c>
      <c r="M52" s="1">
        <v>1484894.7</v>
      </c>
      <c r="N52" s="6">
        <f t="shared" si="0"/>
        <v>17968206.73</v>
      </c>
    </row>
    <row r="53" spans="1:14" ht="12.75">
      <c r="A53" t="s">
        <v>41</v>
      </c>
      <c r="B53" s="1">
        <v>1331247.73</v>
      </c>
      <c r="C53" s="1">
        <v>1274384.06</v>
      </c>
      <c r="D53" s="1">
        <v>1253856.24</v>
      </c>
      <c r="E53" s="1">
        <v>1245773.93</v>
      </c>
      <c r="F53" s="1">
        <v>1272976.94</v>
      </c>
      <c r="G53" s="1">
        <v>1343048.48</v>
      </c>
      <c r="H53" s="1">
        <v>1454656.02</v>
      </c>
      <c r="I53" s="1">
        <v>219970.31</v>
      </c>
      <c r="J53" s="1">
        <v>206534.83</v>
      </c>
      <c r="K53" s="1">
        <v>194043.98</v>
      </c>
      <c r="L53" s="1">
        <v>178950.05</v>
      </c>
      <c r="M53" s="1">
        <v>171301.36</v>
      </c>
      <c r="N53" s="6">
        <f t="shared" si="0"/>
        <v>10146743.930000002</v>
      </c>
    </row>
    <row r="54" spans="1:14" ht="12.75">
      <c r="A54" t="s">
        <v>42</v>
      </c>
      <c r="B54" s="1">
        <v>814109.48</v>
      </c>
      <c r="C54" s="1">
        <v>779684.48</v>
      </c>
      <c r="D54" s="1">
        <v>754235.79</v>
      </c>
      <c r="E54" s="1">
        <v>743677.29</v>
      </c>
      <c r="F54" s="1">
        <v>772905.86</v>
      </c>
      <c r="G54" s="1">
        <v>881627.1</v>
      </c>
      <c r="H54" s="1">
        <v>1019523.78</v>
      </c>
      <c r="I54" s="1">
        <v>829634.63</v>
      </c>
      <c r="J54" s="1">
        <v>888947.35</v>
      </c>
      <c r="K54" s="1">
        <v>983904.67</v>
      </c>
      <c r="L54" s="1">
        <v>858527.88</v>
      </c>
      <c r="M54" s="1">
        <v>811828.96</v>
      </c>
      <c r="N54" s="6">
        <f t="shared" si="0"/>
        <v>10138607.27</v>
      </c>
    </row>
    <row r="55" spans="1:14" ht="12.75">
      <c r="A55" t="s">
        <v>109</v>
      </c>
      <c r="B55" s="1">
        <v>2701425.36</v>
      </c>
      <c r="C55" s="1">
        <v>2832610.08</v>
      </c>
      <c r="D55" s="1">
        <v>2335234.94</v>
      </c>
      <c r="E55" s="1">
        <v>1929626.02</v>
      </c>
      <c r="F55" s="1">
        <v>2479792.26</v>
      </c>
      <c r="G55" s="1">
        <v>2477327.61</v>
      </c>
      <c r="H55" s="1">
        <v>2862809.59</v>
      </c>
      <c r="I55" s="1">
        <v>2809192.25</v>
      </c>
      <c r="J55" s="1">
        <v>3201020.52</v>
      </c>
      <c r="K55" s="1">
        <v>3587508.02</v>
      </c>
      <c r="L55" s="1">
        <v>3176415.64</v>
      </c>
      <c r="M55" s="1">
        <v>2879277.1</v>
      </c>
      <c r="N55" s="6">
        <f t="shared" si="0"/>
        <v>33272239.39</v>
      </c>
    </row>
    <row r="56" spans="1:14" ht="12.75">
      <c r="A56" t="s">
        <v>110</v>
      </c>
      <c r="B56" s="1">
        <v>620093.76</v>
      </c>
      <c r="C56" s="1">
        <v>610655.96</v>
      </c>
      <c r="D56" s="1">
        <v>507927.84</v>
      </c>
      <c r="E56" s="1">
        <v>480194.71</v>
      </c>
      <c r="F56" s="1">
        <v>491395.73</v>
      </c>
      <c r="G56" s="1">
        <v>507537.73</v>
      </c>
      <c r="H56" s="1">
        <v>509361.27</v>
      </c>
      <c r="I56" s="1">
        <v>430489.34</v>
      </c>
      <c r="J56" s="1">
        <v>481801.77</v>
      </c>
      <c r="K56" s="1">
        <v>614388.34</v>
      </c>
      <c r="L56" s="1">
        <v>609062.84</v>
      </c>
      <c r="M56" s="1">
        <v>622194.15</v>
      </c>
      <c r="N56" s="6">
        <f t="shared" si="0"/>
        <v>6485103.4399999995</v>
      </c>
    </row>
    <row r="57" spans="1:14" ht="12.75">
      <c r="A57" t="s">
        <v>111</v>
      </c>
      <c r="B57" s="1">
        <v>87762.25</v>
      </c>
      <c r="C57" s="1">
        <v>88955.94</v>
      </c>
      <c r="D57" s="1">
        <v>79100.98</v>
      </c>
      <c r="E57" s="1">
        <v>66110.34</v>
      </c>
      <c r="F57" s="1">
        <v>62106.05</v>
      </c>
      <c r="G57" s="1">
        <v>62391.77</v>
      </c>
      <c r="H57" s="1">
        <v>64686.6</v>
      </c>
      <c r="I57" s="1">
        <v>57206.83</v>
      </c>
      <c r="J57" s="1">
        <v>60120.61</v>
      </c>
      <c r="K57" s="1">
        <v>76074.99</v>
      </c>
      <c r="L57" s="1">
        <v>78304.83</v>
      </c>
      <c r="M57" s="1">
        <v>71827.64</v>
      </c>
      <c r="N57" s="6">
        <f t="shared" si="0"/>
        <v>854648.83</v>
      </c>
    </row>
    <row r="58" spans="1:14" ht="12.75">
      <c r="A58" t="s">
        <v>46</v>
      </c>
      <c r="B58" s="1">
        <v>264094.25</v>
      </c>
      <c r="C58" s="1">
        <v>248752.19</v>
      </c>
      <c r="D58" s="1">
        <v>244694.89</v>
      </c>
      <c r="E58" s="1">
        <v>247113.65</v>
      </c>
      <c r="F58" s="1">
        <v>260772.37</v>
      </c>
      <c r="G58" s="1">
        <v>277411.21</v>
      </c>
      <c r="H58" s="1">
        <v>335153.51</v>
      </c>
      <c r="I58" s="1">
        <v>283844.3</v>
      </c>
      <c r="J58" s="1">
        <v>309365.45</v>
      </c>
      <c r="K58" s="1">
        <v>309922.18</v>
      </c>
      <c r="L58" s="1">
        <v>282798.58</v>
      </c>
      <c r="M58" s="1">
        <v>262190.59</v>
      </c>
      <c r="N58" s="6">
        <f t="shared" si="0"/>
        <v>3326113.1700000004</v>
      </c>
    </row>
    <row r="59" spans="1:14" ht="12.75">
      <c r="A59" t="s">
        <v>112</v>
      </c>
      <c r="B59" s="1">
        <v>12167325.93</v>
      </c>
      <c r="C59" s="1">
        <v>11659391.14</v>
      </c>
      <c r="D59" s="1">
        <v>11080097.48</v>
      </c>
      <c r="E59" s="1">
        <v>10984200.2</v>
      </c>
      <c r="F59" s="1">
        <v>10894418.76</v>
      </c>
      <c r="G59" s="1">
        <v>11415365.25</v>
      </c>
      <c r="H59" s="1">
        <v>12729910.46</v>
      </c>
      <c r="I59" s="1">
        <v>11177183.15</v>
      </c>
      <c r="J59" s="1">
        <v>11436861.12</v>
      </c>
      <c r="K59" s="1">
        <v>14102943.74</v>
      </c>
      <c r="L59" s="1">
        <v>12360109.28</v>
      </c>
      <c r="M59" s="1">
        <v>11430012.5</v>
      </c>
      <c r="N59" s="6">
        <f t="shared" si="0"/>
        <v>141437819.01</v>
      </c>
    </row>
    <row r="60" spans="1:14" ht="12.75">
      <c r="A60" t="s">
        <v>113</v>
      </c>
      <c r="B60" s="1">
        <v>2719451.33</v>
      </c>
      <c r="C60" s="1">
        <v>2859158.65</v>
      </c>
      <c r="D60" s="1">
        <v>2535803.61</v>
      </c>
      <c r="E60" s="1">
        <v>2304465.67</v>
      </c>
      <c r="F60" s="1">
        <v>2412249.91</v>
      </c>
      <c r="G60" s="1">
        <v>2503689.89</v>
      </c>
      <c r="H60" s="1">
        <v>2890636.03</v>
      </c>
      <c r="I60" s="1">
        <v>2532106.62</v>
      </c>
      <c r="J60" s="1">
        <v>2722928.31</v>
      </c>
      <c r="K60" s="1">
        <v>3311720.6</v>
      </c>
      <c r="L60" s="1">
        <v>2819634.04</v>
      </c>
      <c r="M60" s="1">
        <v>2538496.13</v>
      </c>
      <c r="N60" s="6">
        <f t="shared" si="0"/>
        <v>32150340.79</v>
      </c>
    </row>
    <row r="61" spans="1:14" ht="12.75">
      <c r="A61" t="s">
        <v>114</v>
      </c>
      <c r="B61" s="1">
        <v>6608081.02</v>
      </c>
      <c r="C61" s="1">
        <v>6481155.35</v>
      </c>
      <c r="D61" s="1">
        <v>6708229.38</v>
      </c>
      <c r="E61" s="1">
        <v>6695440.7</v>
      </c>
      <c r="F61" s="1">
        <v>6952826.53</v>
      </c>
      <c r="G61" s="1">
        <v>7634535</v>
      </c>
      <c r="H61" s="1">
        <v>8845326</v>
      </c>
      <c r="I61" s="1">
        <v>7390885.45</v>
      </c>
      <c r="J61" s="1">
        <v>7636650.03</v>
      </c>
      <c r="K61" s="1">
        <v>8522587.98</v>
      </c>
      <c r="L61" s="1">
        <v>7463926.42</v>
      </c>
      <c r="M61" s="1">
        <v>6989670.63</v>
      </c>
      <c r="N61" s="6">
        <f t="shared" si="0"/>
        <v>87929314.49000001</v>
      </c>
    </row>
    <row r="62" spans="1:14" ht="12.75">
      <c r="A62" t="s">
        <v>50</v>
      </c>
      <c r="B62" s="1">
        <v>2752630.88</v>
      </c>
      <c r="C62" s="1">
        <v>2724706.71</v>
      </c>
      <c r="D62" s="1">
        <v>2631684.25</v>
      </c>
      <c r="E62" s="1">
        <v>2650956.66</v>
      </c>
      <c r="F62" s="1">
        <v>2664077.42</v>
      </c>
      <c r="G62" s="1">
        <v>2996924.21</v>
      </c>
      <c r="H62" s="1">
        <v>3422933.22</v>
      </c>
      <c r="I62" s="1">
        <v>2814866.84</v>
      </c>
      <c r="J62" s="1">
        <v>2930142.06</v>
      </c>
      <c r="K62" s="1">
        <v>3216618.15</v>
      </c>
      <c r="L62" s="1">
        <v>2893461.56</v>
      </c>
      <c r="M62" s="1">
        <v>2821240.9</v>
      </c>
      <c r="N62" s="6">
        <f t="shared" si="0"/>
        <v>34520242.85999999</v>
      </c>
    </row>
    <row r="63" spans="1:14" ht="12.75">
      <c r="A63" t="s">
        <v>115</v>
      </c>
      <c r="B63" s="1">
        <v>8648572.33</v>
      </c>
      <c r="C63" s="1">
        <v>8480102.95</v>
      </c>
      <c r="D63" s="1">
        <v>7981712.92</v>
      </c>
      <c r="E63" s="1">
        <v>7997431.31</v>
      </c>
      <c r="F63" s="1">
        <v>8040023.13</v>
      </c>
      <c r="G63" s="1">
        <v>8484642.04</v>
      </c>
      <c r="H63" s="1">
        <v>9560315.21</v>
      </c>
      <c r="I63" s="1">
        <v>8007842.61</v>
      </c>
      <c r="J63" s="1">
        <v>8560473.32</v>
      </c>
      <c r="K63" s="1">
        <v>9901419.37</v>
      </c>
      <c r="L63" s="1">
        <v>9196808.3</v>
      </c>
      <c r="M63" s="1">
        <v>8593047.72</v>
      </c>
      <c r="N63" s="6">
        <f t="shared" si="0"/>
        <v>103452391.21</v>
      </c>
    </row>
    <row r="64" spans="1:14" ht="12.75">
      <c r="A64" t="s">
        <v>116</v>
      </c>
      <c r="B64" s="1">
        <v>4137575.79</v>
      </c>
      <c r="C64" s="1">
        <v>4117994.46</v>
      </c>
      <c r="D64" s="1">
        <v>3981431.01</v>
      </c>
      <c r="E64" s="1">
        <v>3967888.35</v>
      </c>
      <c r="F64" s="1">
        <v>4012286.19</v>
      </c>
      <c r="G64" s="1">
        <v>4275719.36</v>
      </c>
      <c r="H64" s="1">
        <v>4762103.09</v>
      </c>
      <c r="I64" s="1">
        <v>4100803.09</v>
      </c>
      <c r="J64" s="1">
        <v>4378094.81</v>
      </c>
      <c r="K64" s="1">
        <v>4784826.38</v>
      </c>
      <c r="L64" s="1">
        <v>4350947.83</v>
      </c>
      <c r="M64" s="1">
        <v>4100586.03</v>
      </c>
      <c r="N64" s="6">
        <f t="shared" si="0"/>
        <v>50970256.39</v>
      </c>
    </row>
    <row r="65" spans="1:14" ht="12.75">
      <c r="A65" t="s">
        <v>117</v>
      </c>
      <c r="B65" s="1">
        <v>371456.15</v>
      </c>
      <c r="C65" s="1">
        <v>354864.6</v>
      </c>
      <c r="D65" s="1">
        <v>346231.94</v>
      </c>
      <c r="E65" s="1">
        <v>335940.1</v>
      </c>
      <c r="F65" s="1">
        <v>355470.08</v>
      </c>
      <c r="G65" s="1">
        <v>354264.45</v>
      </c>
      <c r="H65" s="1">
        <v>384630.56</v>
      </c>
      <c r="I65" s="1">
        <v>332564.96</v>
      </c>
      <c r="J65" s="1">
        <v>379446.53</v>
      </c>
      <c r="K65" s="1">
        <v>398038.83</v>
      </c>
      <c r="L65" s="1">
        <v>376127.5</v>
      </c>
      <c r="M65" s="1">
        <v>379822.51</v>
      </c>
      <c r="N65" s="6">
        <f t="shared" si="0"/>
        <v>4368858.21</v>
      </c>
    </row>
    <row r="66" spans="1:14" ht="12.75">
      <c r="A66" t="s">
        <v>118</v>
      </c>
      <c r="B66" s="1">
        <v>85196.66</v>
      </c>
      <c r="C66" s="1">
        <v>79822.66</v>
      </c>
      <c r="D66" s="1">
        <v>88560.04</v>
      </c>
      <c r="E66" s="1">
        <v>78323.47</v>
      </c>
      <c r="F66" s="1">
        <v>80544.52</v>
      </c>
      <c r="G66" s="1">
        <v>72701.66</v>
      </c>
      <c r="H66" s="1">
        <v>80529.12</v>
      </c>
      <c r="I66" s="1">
        <v>68528.87</v>
      </c>
      <c r="J66" s="1">
        <v>78368.05</v>
      </c>
      <c r="K66" s="1">
        <v>89789.12</v>
      </c>
      <c r="L66" s="1">
        <v>92198.21</v>
      </c>
      <c r="M66" s="1">
        <v>85735.89</v>
      </c>
      <c r="N66" s="6">
        <f t="shared" si="0"/>
        <v>980298.27</v>
      </c>
    </row>
    <row r="67" spans="1:14" ht="12.75">
      <c r="A67" t="s">
        <v>119</v>
      </c>
      <c r="B67" s="1">
        <v>828426.89</v>
      </c>
      <c r="C67" s="1">
        <v>811362.03</v>
      </c>
      <c r="D67" s="1">
        <v>774776.54</v>
      </c>
      <c r="E67" s="1">
        <v>791373.23</v>
      </c>
      <c r="F67" s="1">
        <v>860396.76</v>
      </c>
      <c r="G67" s="1">
        <v>822100.5</v>
      </c>
      <c r="H67" s="1">
        <v>889846.95</v>
      </c>
      <c r="I67" s="1">
        <v>830841.6</v>
      </c>
      <c r="J67" s="1">
        <v>865620.85</v>
      </c>
      <c r="K67" s="1">
        <v>965178.57</v>
      </c>
      <c r="L67" s="1">
        <v>879353.33</v>
      </c>
      <c r="M67" s="1">
        <v>821639.83</v>
      </c>
      <c r="N67" s="6">
        <f t="shared" si="0"/>
        <v>10140917.08</v>
      </c>
    </row>
    <row r="68" spans="1:14" ht="12.75">
      <c r="A68" t="s">
        <v>120</v>
      </c>
      <c r="B68" s="1">
        <v>458489.08</v>
      </c>
      <c r="C68" s="1">
        <v>456626.73</v>
      </c>
      <c r="D68" s="1">
        <v>396261.78</v>
      </c>
      <c r="E68" s="1">
        <v>406229.41</v>
      </c>
      <c r="F68" s="1">
        <v>393900.41</v>
      </c>
      <c r="G68" s="1">
        <v>400064.33</v>
      </c>
      <c r="H68" s="1">
        <v>430772.25</v>
      </c>
      <c r="I68" s="1">
        <v>356160.9</v>
      </c>
      <c r="J68" s="1">
        <v>376879.21</v>
      </c>
      <c r="K68" s="1">
        <v>446655.19</v>
      </c>
      <c r="L68" s="1">
        <v>428573.13</v>
      </c>
      <c r="M68" s="1">
        <v>424808.35</v>
      </c>
      <c r="N68" s="6">
        <f t="shared" si="0"/>
        <v>4975420.77</v>
      </c>
    </row>
    <row r="69" spans="1:14" ht="12.75">
      <c r="A69" t="s">
        <v>121</v>
      </c>
      <c r="B69" s="1">
        <v>3489286.74</v>
      </c>
      <c r="C69" s="1">
        <v>3382132.71</v>
      </c>
      <c r="D69" s="1">
        <v>3295357.21</v>
      </c>
      <c r="E69" s="1">
        <v>3214566.56</v>
      </c>
      <c r="F69" s="1">
        <v>3486446.56</v>
      </c>
      <c r="G69" s="1">
        <v>3856072.94</v>
      </c>
      <c r="H69" s="1">
        <v>4344211.71</v>
      </c>
      <c r="I69" s="1">
        <v>3919466.41</v>
      </c>
      <c r="J69" s="1">
        <v>4145490.38</v>
      </c>
      <c r="K69" s="1">
        <v>4801314.05</v>
      </c>
      <c r="L69" s="1">
        <v>4084203.57</v>
      </c>
      <c r="M69" s="1">
        <v>3608394.64</v>
      </c>
      <c r="N69" s="6">
        <f t="shared" si="0"/>
        <v>45626943.480000004</v>
      </c>
    </row>
    <row r="70" spans="1:14" ht="12.75">
      <c r="A70" t="s">
        <v>122</v>
      </c>
      <c r="B70" s="1">
        <v>3911215.67</v>
      </c>
      <c r="C70" s="1">
        <v>3822741.09</v>
      </c>
      <c r="D70" s="1">
        <v>3734323.24</v>
      </c>
      <c r="E70" s="1">
        <v>3747191.44</v>
      </c>
      <c r="F70" s="1">
        <v>3714926.52</v>
      </c>
      <c r="G70" s="1">
        <v>4028058.62</v>
      </c>
      <c r="H70" s="1">
        <v>4633343.18</v>
      </c>
      <c r="I70" s="1">
        <v>3559676.88</v>
      </c>
      <c r="J70" s="1">
        <v>3796840.2</v>
      </c>
      <c r="K70" s="1">
        <v>4161365.7</v>
      </c>
      <c r="L70" s="1">
        <v>3857058.4</v>
      </c>
      <c r="M70" s="1">
        <v>3853533.66</v>
      </c>
      <c r="N70" s="6">
        <f t="shared" si="0"/>
        <v>46820274.60000001</v>
      </c>
    </row>
    <row r="71" spans="1:14" ht="12.75">
      <c r="A71" t="s">
        <v>59</v>
      </c>
      <c r="B71" s="1">
        <v>525205.71</v>
      </c>
      <c r="C71" s="1">
        <v>509972.64</v>
      </c>
      <c r="D71" s="1">
        <v>469959.33</v>
      </c>
      <c r="E71" s="1">
        <v>510558.75</v>
      </c>
      <c r="F71" s="1">
        <v>567712.96</v>
      </c>
      <c r="G71" s="1">
        <v>591334.67</v>
      </c>
      <c r="H71" s="1">
        <v>602214.29</v>
      </c>
      <c r="I71" s="1">
        <v>596105.99</v>
      </c>
      <c r="J71" s="1">
        <v>634149.98</v>
      </c>
      <c r="K71" s="1">
        <v>713663.8</v>
      </c>
      <c r="L71" s="1">
        <v>649935.95</v>
      </c>
      <c r="M71" s="1">
        <v>563218.92</v>
      </c>
      <c r="N71" s="6">
        <f t="shared" si="0"/>
        <v>6934032.99</v>
      </c>
    </row>
    <row r="72" spans="1:14" ht="12.75">
      <c r="A72" t="s">
        <v>123</v>
      </c>
      <c r="B72" s="1">
        <v>226388.81</v>
      </c>
      <c r="C72" s="1">
        <v>198617.88</v>
      </c>
      <c r="D72" s="1">
        <v>187342.47</v>
      </c>
      <c r="E72" s="1">
        <v>188264.55</v>
      </c>
      <c r="F72" s="1">
        <v>193591.95</v>
      </c>
      <c r="G72" s="1">
        <v>197663.21</v>
      </c>
      <c r="H72" s="1">
        <v>202806.82</v>
      </c>
      <c r="I72" s="1">
        <v>181461.02</v>
      </c>
      <c r="J72" s="1">
        <v>207778.7</v>
      </c>
      <c r="K72" s="1">
        <v>220259.04</v>
      </c>
      <c r="L72" s="1">
        <v>218238.84</v>
      </c>
      <c r="M72" s="1">
        <v>212611.47</v>
      </c>
      <c r="N72" s="6">
        <f t="shared" si="0"/>
        <v>2435024.7600000002</v>
      </c>
    </row>
    <row r="73" spans="1:14" ht="12.75">
      <c r="A73" t="s">
        <v>61</v>
      </c>
      <c r="B73" s="1">
        <v>146222.65</v>
      </c>
      <c r="C73" s="1">
        <v>148640.03</v>
      </c>
      <c r="D73" s="1">
        <v>141082.9</v>
      </c>
      <c r="E73" s="1">
        <v>124319.32</v>
      </c>
      <c r="F73" s="1">
        <v>127338.38</v>
      </c>
      <c r="G73" s="1">
        <v>142307.83</v>
      </c>
      <c r="H73" s="1">
        <v>141834.13</v>
      </c>
      <c r="I73" s="1">
        <v>124709.21</v>
      </c>
      <c r="J73" s="1">
        <v>134165.55</v>
      </c>
      <c r="K73" s="1">
        <v>153138.72</v>
      </c>
      <c r="L73" s="1">
        <v>140396.32</v>
      </c>
      <c r="M73" s="1">
        <v>138008.99</v>
      </c>
      <c r="N73" s="6">
        <f t="shared" si="0"/>
        <v>1662164.03</v>
      </c>
    </row>
    <row r="74" spans="1:14" ht="12.75">
      <c r="A74" t="s">
        <v>62</v>
      </c>
      <c r="B74" s="1">
        <v>34853.91</v>
      </c>
      <c r="C74" s="1">
        <v>30434.7</v>
      </c>
      <c r="D74" s="1">
        <v>36415.85</v>
      </c>
      <c r="E74" s="1">
        <v>31530.35</v>
      </c>
      <c r="F74" s="1">
        <v>29959.36</v>
      </c>
      <c r="G74" s="1">
        <v>27933.06</v>
      </c>
      <c r="H74" s="1">
        <v>33589.66</v>
      </c>
      <c r="I74" s="1">
        <v>26700.31</v>
      </c>
      <c r="J74" s="1">
        <v>30634.56</v>
      </c>
      <c r="K74" s="1">
        <v>34953.97</v>
      </c>
      <c r="L74" s="1">
        <v>33029.83</v>
      </c>
      <c r="M74" s="1">
        <v>34757.43</v>
      </c>
      <c r="N74" s="6">
        <f t="shared" si="0"/>
        <v>384792.99</v>
      </c>
    </row>
    <row r="75" spans="1:14" ht="12.75">
      <c r="A75" t="s">
        <v>124</v>
      </c>
      <c r="B75" s="1">
        <v>2199844.79</v>
      </c>
      <c r="C75" s="1">
        <v>2298054.51</v>
      </c>
      <c r="D75" s="1">
        <v>2059776.71</v>
      </c>
      <c r="E75" s="1">
        <v>1895455.86</v>
      </c>
      <c r="F75" s="1">
        <v>2058274.84</v>
      </c>
      <c r="G75" s="1">
        <v>2102578.13</v>
      </c>
      <c r="H75" s="1">
        <v>2177525.66</v>
      </c>
      <c r="I75" s="1">
        <v>2070736.39</v>
      </c>
      <c r="J75" s="1">
        <v>2293002.28</v>
      </c>
      <c r="K75" s="1">
        <v>2426580.32</v>
      </c>
      <c r="L75" s="1">
        <v>2162415.79</v>
      </c>
      <c r="M75" s="1">
        <v>2054182.15</v>
      </c>
      <c r="N75" s="6">
        <f t="shared" si="0"/>
        <v>25798427.43</v>
      </c>
    </row>
    <row r="76" spans="1:14" ht="12.75">
      <c r="A76" t="s">
        <v>125</v>
      </c>
      <c r="B76" s="1">
        <v>123553.95</v>
      </c>
      <c r="C76" s="1">
        <v>122107.09</v>
      </c>
      <c r="D76" s="1">
        <v>110218.69</v>
      </c>
      <c r="E76" s="1">
        <v>112026.79</v>
      </c>
      <c r="F76" s="1">
        <v>108761.56</v>
      </c>
      <c r="G76" s="1">
        <v>120018.68</v>
      </c>
      <c r="H76" s="1">
        <v>115543.87</v>
      </c>
      <c r="I76" s="1">
        <v>98214.83</v>
      </c>
      <c r="J76" s="1">
        <v>106340.5</v>
      </c>
      <c r="K76" s="1">
        <v>119612.45</v>
      </c>
      <c r="L76" s="1">
        <v>123515.12</v>
      </c>
      <c r="M76" s="1">
        <v>125355.47</v>
      </c>
      <c r="N76" s="6">
        <f t="shared" si="0"/>
        <v>1385268.9999999998</v>
      </c>
    </row>
    <row r="77" spans="1:14" ht="12.75">
      <c r="A77" t="s">
        <v>126</v>
      </c>
      <c r="B77" s="1">
        <v>1535718.29</v>
      </c>
      <c r="C77" s="1">
        <v>1554305.3</v>
      </c>
      <c r="D77" s="1">
        <v>1015658.7</v>
      </c>
      <c r="E77" s="1">
        <v>805320.55</v>
      </c>
      <c r="F77" s="1">
        <v>711002.61</v>
      </c>
      <c r="G77" s="1">
        <v>620296.29</v>
      </c>
      <c r="H77" s="1">
        <v>627345.81</v>
      </c>
      <c r="I77" s="1">
        <v>542627.75</v>
      </c>
      <c r="J77" s="1">
        <v>611531.35</v>
      </c>
      <c r="K77" s="1">
        <v>995382.77</v>
      </c>
      <c r="L77" s="1">
        <v>996725.17</v>
      </c>
      <c r="M77" s="1">
        <v>1085964.89</v>
      </c>
      <c r="N77" s="6">
        <f>SUM(B77:M77)</f>
        <v>11101879.48</v>
      </c>
    </row>
    <row r="78" spans="1:14" ht="12.75">
      <c r="A78" t="s">
        <v>66</v>
      </c>
      <c r="B78" s="1">
        <v>110798.07</v>
      </c>
      <c r="C78" s="1">
        <v>107639.89</v>
      </c>
      <c r="D78" s="1">
        <v>107635.19</v>
      </c>
      <c r="E78" s="1">
        <v>97708.47</v>
      </c>
      <c r="F78" s="1">
        <v>95279.26</v>
      </c>
      <c r="G78" s="1">
        <v>99704.19</v>
      </c>
      <c r="H78" s="1">
        <v>109305.05</v>
      </c>
      <c r="I78" s="1">
        <v>95645.56</v>
      </c>
      <c r="J78" s="1">
        <v>109205.98</v>
      </c>
      <c r="K78" s="1">
        <v>105031.65</v>
      </c>
      <c r="L78" s="1">
        <v>102761.4</v>
      </c>
      <c r="M78" s="1">
        <v>104562.84</v>
      </c>
      <c r="N78" s="6">
        <f>SUM(B78:M78)</f>
        <v>1245277.5500000003</v>
      </c>
    </row>
    <row r="79" spans="1:14" ht="12.75">
      <c r="A79" t="s">
        <v>127</v>
      </c>
      <c r="B79" s="1">
        <v>9092309.049999999</v>
      </c>
      <c r="C79" s="1">
        <v>8579488.53</v>
      </c>
      <c r="D79" s="1">
        <v>8068882.85</v>
      </c>
      <c r="E79" s="1">
        <v>8847569.649999999</v>
      </c>
      <c r="F79" s="1">
        <v>8435072.65</v>
      </c>
      <c r="G79" s="1">
        <v>8421475.97</v>
      </c>
      <c r="H79" s="1">
        <v>9882787.83</v>
      </c>
      <c r="I79" s="1">
        <v>8510109.68</v>
      </c>
      <c r="J79" s="1">
        <v>8178510.43</v>
      </c>
      <c r="K79" s="1">
        <v>9415375.39</v>
      </c>
      <c r="L79" s="1">
        <v>8778424.36</v>
      </c>
      <c r="M79" s="1">
        <v>8718240.840000002</v>
      </c>
      <c r="N79" s="6">
        <f>SUM(B79:M79)</f>
        <v>104928247.22999999</v>
      </c>
    </row>
    <row r="80" ht="12.75">
      <c r="A80" t="s">
        <v>1</v>
      </c>
    </row>
    <row r="81" spans="1:14" ht="12.75">
      <c r="A81" t="s">
        <v>68</v>
      </c>
      <c r="B81" s="6">
        <f>SUM(B12:B79)</f>
        <v>135543872.27</v>
      </c>
      <c r="C81" s="6">
        <f aca="true" t="shared" si="1" ref="C81:M81">SUM(C12:C79)</f>
        <v>133118097.87999997</v>
      </c>
      <c r="D81" s="6">
        <f t="shared" si="1"/>
        <v>127869173.79</v>
      </c>
      <c r="E81" s="6">
        <f t="shared" si="1"/>
        <v>127517409.44999999</v>
      </c>
      <c r="F81" s="6">
        <f t="shared" si="1"/>
        <v>129134188.10000001</v>
      </c>
      <c r="G81" s="6">
        <f t="shared" si="1"/>
        <v>136682879.6</v>
      </c>
      <c r="H81" s="6">
        <f t="shared" si="1"/>
        <v>153849788.14000002</v>
      </c>
      <c r="I81" s="6">
        <f t="shared" si="1"/>
        <v>129144779.41</v>
      </c>
      <c r="J81" s="6">
        <f t="shared" si="1"/>
        <v>136185681.77999997</v>
      </c>
      <c r="K81" s="6">
        <f t="shared" si="1"/>
        <v>153362237.58999997</v>
      </c>
      <c r="L81" s="6">
        <f t="shared" si="1"/>
        <v>139348816</v>
      </c>
      <c r="M81" s="6">
        <f t="shared" si="1"/>
        <v>133091902.21000001</v>
      </c>
      <c r="N81" s="6">
        <f>SUM(B81:M81)</f>
        <v>1634848826.22</v>
      </c>
    </row>
  </sheetData>
  <sheetProtection/>
  <mergeCells count="5">
    <mergeCell ref="A7:N7"/>
    <mergeCell ref="A3:N3"/>
    <mergeCell ref="A5:N5"/>
    <mergeCell ref="A6:N6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T181"/>
  <sheetViews>
    <sheetView tabSelected="1" zoomScalePageLayoutView="0" workbookViewId="0" topLeftCell="A8">
      <pane xSplit="1" ySplit="2" topLeftCell="E51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60" sqref="H60"/>
    </sheetView>
  </sheetViews>
  <sheetFormatPr defaultColWidth="9.33203125" defaultRowHeight="12.75"/>
  <cols>
    <col min="1" max="1" width="12.83203125" style="0" customWidth="1"/>
    <col min="2" max="13" width="10.16015625" style="0" bestFit="1" customWidth="1"/>
    <col min="14" max="14" width="11.16015625" style="0" bestFit="1" customWidth="1"/>
  </cols>
  <sheetData>
    <row r="1" spans="1:14" ht="12.75">
      <c r="A1" t="str">
        <f>SFY0910!A1</f>
        <v>VALIDATED TAX RECEIPTS DATA FOR:  JULY, 2009 thru June, 2010</v>
      </c>
      <c r="N1" t="s">
        <v>89</v>
      </c>
    </row>
    <row r="3" spans="1:14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ht="12.75">
      <c r="N8" s="6"/>
    </row>
    <row r="9" spans="2:14" ht="12.75">
      <c r="B9" s="2">
        <v>39995</v>
      </c>
      <c r="C9" s="2">
        <v>40026</v>
      </c>
      <c r="D9" s="2">
        <v>40057</v>
      </c>
      <c r="E9" s="2">
        <v>40087</v>
      </c>
      <c r="F9" s="2">
        <v>40118</v>
      </c>
      <c r="G9" s="2">
        <v>40148</v>
      </c>
      <c r="H9" s="2">
        <v>40179</v>
      </c>
      <c r="I9" s="2">
        <v>40210</v>
      </c>
      <c r="J9" s="2">
        <v>40238</v>
      </c>
      <c r="K9" s="2">
        <v>40269</v>
      </c>
      <c r="L9" s="2">
        <v>40299</v>
      </c>
      <c r="M9" s="2">
        <v>40330</v>
      </c>
      <c r="N9" s="3" t="s">
        <v>137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2</v>
      </c>
      <c r="B12" s="6">
        <v>158918.81</v>
      </c>
      <c r="C12" s="7">
        <v>141161.9</v>
      </c>
      <c r="D12" s="7">
        <v>151224.07</v>
      </c>
      <c r="E12" s="7">
        <v>175825.05</v>
      </c>
      <c r="F12" s="7">
        <v>250093.61</v>
      </c>
      <c r="G12" s="7">
        <v>192779.29</v>
      </c>
      <c r="H12" s="28">
        <v>128799.13</v>
      </c>
      <c r="I12" s="7">
        <v>113225.29</v>
      </c>
      <c r="J12" s="7">
        <v>171492.47</v>
      </c>
      <c r="K12" s="7">
        <v>192549.43</v>
      </c>
      <c r="L12" s="7">
        <v>191489.98</v>
      </c>
      <c r="M12" s="7">
        <v>265808.54</v>
      </c>
      <c r="N12" s="6">
        <f>SUM(B12:M12)</f>
        <v>2133367.57</v>
      </c>
    </row>
    <row r="13" spans="1:14" ht="12.75">
      <c r="A13" t="s">
        <v>3</v>
      </c>
      <c r="B13" s="7">
        <v>1756.97</v>
      </c>
      <c r="C13" s="7">
        <v>1367.78</v>
      </c>
      <c r="D13" s="7">
        <v>2199.12</v>
      </c>
      <c r="E13" s="7">
        <v>1624.84</v>
      </c>
      <c r="F13" s="7">
        <v>1451.51</v>
      </c>
      <c r="G13" s="7">
        <v>1623.89</v>
      </c>
      <c r="H13" s="7">
        <v>1489.41</v>
      </c>
      <c r="I13" s="7">
        <v>1844.76</v>
      </c>
      <c r="J13" s="7">
        <v>1460.84</v>
      </c>
      <c r="K13" s="7">
        <v>1570.6</v>
      </c>
      <c r="L13" s="7">
        <v>1657.81</v>
      </c>
      <c r="M13" s="7">
        <v>1520.84</v>
      </c>
      <c r="N13" s="6">
        <f aca="true" t="shared" si="0" ref="N13:N75">SUM(B13:M13)</f>
        <v>19568.37</v>
      </c>
    </row>
    <row r="14" spans="1:14" ht="12.75">
      <c r="A14" t="s">
        <v>4</v>
      </c>
      <c r="B14" s="7">
        <v>2377834.13</v>
      </c>
      <c r="C14" s="7">
        <v>979446.72</v>
      </c>
      <c r="D14" s="7">
        <v>816407.12</v>
      </c>
      <c r="E14" s="7">
        <v>467458.05</v>
      </c>
      <c r="F14" s="7">
        <v>291679.64</v>
      </c>
      <c r="G14" s="7">
        <v>241001</v>
      </c>
      <c r="H14" s="7">
        <v>329797.45</v>
      </c>
      <c r="I14" s="7">
        <v>458183.8</v>
      </c>
      <c r="J14" s="7">
        <v>1564429.33</v>
      </c>
      <c r="K14" s="7">
        <v>1021057.98</v>
      </c>
      <c r="L14" s="7">
        <v>1109095.29</v>
      </c>
      <c r="M14" s="7">
        <v>1949087.02</v>
      </c>
      <c r="N14" s="6">
        <f t="shared" si="0"/>
        <v>11605477.529999997</v>
      </c>
    </row>
    <row r="15" spans="1:14" ht="12.75">
      <c r="A15" t="s">
        <v>5</v>
      </c>
      <c r="B15" s="7">
        <v>7016.3</v>
      </c>
      <c r="C15" s="7">
        <v>6864.86</v>
      </c>
      <c r="D15" s="7">
        <v>5950.07</v>
      </c>
      <c r="E15" s="7">
        <v>5498.77</v>
      </c>
      <c r="F15" s="7">
        <v>10998.11</v>
      </c>
      <c r="G15" s="6">
        <v>6870.92</v>
      </c>
      <c r="H15" s="7">
        <v>10607.47</v>
      </c>
      <c r="I15" s="7">
        <v>6445.31</v>
      </c>
      <c r="J15" s="7">
        <v>7512.83</v>
      </c>
      <c r="K15" s="7">
        <v>9280.05</v>
      </c>
      <c r="L15" s="7">
        <v>7899.76</v>
      </c>
      <c r="M15" s="7">
        <v>5450.9</v>
      </c>
      <c r="N15" s="6">
        <f t="shared" si="0"/>
        <v>90395.34999999999</v>
      </c>
    </row>
    <row r="16" spans="1:14" ht="12.75">
      <c r="A16" t="s">
        <v>6</v>
      </c>
      <c r="B16" s="7">
        <v>714209.85</v>
      </c>
      <c r="C16" s="7">
        <v>693540.87</v>
      </c>
      <c r="D16" s="7">
        <v>772062.92</v>
      </c>
      <c r="E16" s="7">
        <v>609269.82</v>
      </c>
      <c r="F16" s="7">
        <v>454406.72</v>
      </c>
      <c r="G16" s="7">
        <v>492828.31</v>
      </c>
      <c r="H16" s="7">
        <v>461896.84</v>
      </c>
      <c r="I16" s="7">
        <v>511445.52</v>
      </c>
      <c r="J16" s="7">
        <v>568692.26</v>
      </c>
      <c r="K16" s="7">
        <v>899630.54</v>
      </c>
      <c r="L16" s="7">
        <v>1010834.94</v>
      </c>
      <c r="M16" s="7">
        <v>753088.7</v>
      </c>
      <c r="N16" s="6">
        <f t="shared" si="0"/>
        <v>7941907.29</v>
      </c>
    </row>
    <row r="17" spans="1:14" ht="12.75">
      <c r="A17" t="s">
        <v>7</v>
      </c>
      <c r="B17" s="7">
        <v>2117555.14</v>
      </c>
      <c r="C17" s="7">
        <v>2253356.25</v>
      </c>
      <c r="D17" s="7">
        <v>2023234.32</v>
      </c>
      <c r="E17" s="7">
        <v>1611028.52</v>
      </c>
      <c r="F17" s="7">
        <v>2263748.65</v>
      </c>
      <c r="G17" s="7">
        <v>2367003.78</v>
      </c>
      <c r="H17" s="7">
        <v>2819719.67</v>
      </c>
      <c r="I17" s="7">
        <v>3890876.69</v>
      </c>
      <c r="J17" s="7">
        <v>5074860.15</v>
      </c>
      <c r="K17" s="7">
        <v>4505420.12</v>
      </c>
      <c r="L17" s="7">
        <v>3240868.59</v>
      </c>
      <c r="M17" s="7">
        <v>2805064.06</v>
      </c>
      <c r="N17" s="6">
        <f t="shared" si="0"/>
        <v>34972735.940000005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6">
        <v>144695.08</v>
      </c>
      <c r="C19" s="7">
        <v>109096.33</v>
      </c>
      <c r="D19" s="7">
        <v>68338.91</v>
      </c>
      <c r="E19" s="7">
        <v>115806.89</v>
      </c>
      <c r="F19" s="7">
        <v>75926.44</v>
      </c>
      <c r="G19" s="7">
        <v>86785.1</v>
      </c>
      <c r="H19" s="7">
        <v>134438.77</v>
      </c>
      <c r="I19" s="7">
        <v>251265.7</v>
      </c>
      <c r="J19" s="7">
        <v>327211.81</v>
      </c>
      <c r="K19" s="7">
        <v>511054.99</v>
      </c>
      <c r="L19" s="7">
        <v>178647.48</v>
      </c>
      <c r="M19" s="7">
        <v>105148.41</v>
      </c>
      <c r="N19" s="6">
        <f t="shared" si="0"/>
        <v>2108415.91</v>
      </c>
    </row>
    <row r="20" spans="1:14" ht="12.75">
      <c r="A20" t="s">
        <v>96</v>
      </c>
      <c r="B20" s="7">
        <v>45111.3</v>
      </c>
      <c r="C20" s="7">
        <v>57756.44</v>
      </c>
      <c r="D20" s="7">
        <v>44767.24</v>
      </c>
      <c r="E20" s="7">
        <v>50468.93</v>
      </c>
      <c r="F20" s="7">
        <v>56430.81</v>
      </c>
      <c r="G20" s="7">
        <v>57251.26</v>
      </c>
      <c r="H20" s="7">
        <v>42873.26</v>
      </c>
      <c r="I20" s="7">
        <v>54132.94</v>
      </c>
      <c r="J20" s="7">
        <v>65396.46</v>
      </c>
      <c r="K20" s="7">
        <v>73821.63</v>
      </c>
      <c r="L20" s="7">
        <v>53797.53</v>
      </c>
      <c r="M20" s="7">
        <v>43686.14</v>
      </c>
      <c r="N20" s="6">
        <f t="shared" si="0"/>
        <v>645493.9400000001</v>
      </c>
    </row>
    <row r="21" spans="1:14" ht="12.75">
      <c r="A21" t="s">
        <v>10</v>
      </c>
      <c r="B21" s="7">
        <v>37285.02</v>
      </c>
      <c r="C21" s="7">
        <v>34885.53</v>
      </c>
      <c r="D21" s="7">
        <v>30337.6</v>
      </c>
      <c r="E21" s="7">
        <v>35517.06</v>
      </c>
      <c r="F21" s="7">
        <v>35902.2</v>
      </c>
      <c r="G21" s="7">
        <v>28335.19</v>
      </c>
      <c r="H21" s="7">
        <v>39381.59</v>
      </c>
      <c r="I21" s="7">
        <v>36542.35</v>
      </c>
      <c r="J21" s="7">
        <v>40722.92</v>
      </c>
      <c r="K21" s="7">
        <v>37173.57</v>
      </c>
      <c r="L21" s="7">
        <v>37822.79</v>
      </c>
      <c r="M21" s="7">
        <v>40592.52</v>
      </c>
      <c r="N21" s="6">
        <f t="shared" si="0"/>
        <v>434498.33999999997</v>
      </c>
    </row>
    <row r="22" spans="1:20" ht="12.75">
      <c r="A22" t="s">
        <v>11</v>
      </c>
      <c r="B22" s="6">
        <v>748691.03</v>
      </c>
      <c r="C22" s="7">
        <v>580020.32</v>
      </c>
      <c r="D22" s="7">
        <v>639461.31</v>
      </c>
      <c r="E22" s="7">
        <v>569704.33</v>
      </c>
      <c r="F22" s="7">
        <v>444944.5</v>
      </c>
      <c r="G22" s="7">
        <v>546987.68</v>
      </c>
      <c r="H22" s="7">
        <v>745093.81</v>
      </c>
      <c r="I22" s="7">
        <v>1057663.65</v>
      </c>
      <c r="J22" s="7">
        <v>1678583.82</v>
      </c>
      <c r="K22" s="7">
        <v>2032844.78</v>
      </c>
      <c r="L22" s="7">
        <v>2405977.05</v>
      </c>
      <c r="M22" s="7">
        <v>1323165.03</v>
      </c>
      <c r="N22" s="6">
        <f>SUM(B22:M22)</f>
        <v>12773137.31</v>
      </c>
      <c r="P22" s="9"/>
      <c r="R22" s="9"/>
      <c r="T22" s="6"/>
    </row>
    <row r="23" spans="1:20" ht="12.75">
      <c r="A23" t="s">
        <v>12</v>
      </c>
      <c r="B23" s="7">
        <v>31027.13</v>
      </c>
      <c r="C23" s="7">
        <v>27632.6</v>
      </c>
      <c r="D23" s="7">
        <v>20429.05</v>
      </c>
      <c r="E23" s="7">
        <v>21573.38</v>
      </c>
      <c r="F23" s="7">
        <v>26625.36</v>
      </c>
      <c r="G23" s="7">
        <v>26279.02</v>
      </c>
      <c r="H23" s="7">
        <v>27199.94</v>
      </c>
      <c r="I23" s="7">
        <v>29905.15</v>
      </c>
      <c r="J23" s="7">
        <v>34576.82</v>
      </c>
      <c r="K23" s="7">
        <v>40818.92</v>
      </c>
      <c r="L23" s="7">
        <v>53003.74</v>
      </c>
      <c r="M23" s="7">
        <v>45666.4</v>
      </c>
      <c r="N23" s="6">
        <f t="shared" si="0"/>
        <v>384737.51</v>
      </c>
      <c r="P23" s="9"/>
      <c r="R23" s="9"/>
      <c r="T23" s="6"/>
    </row>
    <row r="24" spans="1:20" ht="12.75">
      <c r="A24" s="4" t="s">
        <v>128</v>
      </c>
      <c r="B24" s="7">
        <v>1430827.96</v>
      </c>
      <c r="C24" s="7">
        <v>1638619.77</v>
      </c>
      <c r="D24" s="7">
        <v>1500509.45</v>
      </c>
      <c r="E24" s="7">
        <v>1290291.96</v>
      </c>
      <c r="F24" s="7">
        <v>1607813.6</v>
      </c>
      <c r="G24" s="7">
        <f>5146077.53*0.375</f>
        <v>1929779.07375</v>
      </c>
      <c r="H24" s="7">
        <v>2284904.12</v>
      </c>
      <c r="I24" s="7">
        <v>2743586.06</v>
      </c>
      <c r="J24" s="7">
        <v>3341303.34</v>
      </c>
      <c r="K24" s="7">
        <v>3258130.96</v>
      </c>
      <c r="L24" s="7">
        <v>2141915.28</v>
      </c>
      <c r="M24" s="7">
        <v>1684400.66</v>
      </c>
      <c r="N24" s="6">
        <f t="shared" si="0"/>
        <v>24852082.233750004</v>
      </c>
      <c r="P24" s="9"/>
      <c r="R24" s="9"/>
      <c r="T24" s="6"/>
    </row>
    <row r="25" spans="1:20" ht="12.75">
      <c r="A25" t="s">
        <v>13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  <c r="P25" s="9"/>
      <c r="R25" s="9"/>
      <c r="T25" s="6"/>
    </row>
    <row r="26" spans="1:20" ht="12.75">
      <c r="A26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  <c r="P26" s="9"/>
      <c r="R26" s="9"/>
      <c r="T26" s="6"/>
    </row>
    <row r="27" spans="1:20" ht="12.75">
      <c r="A27" t="s">
        <v>15</v>
      </c>
      <c r="B27" s="7">
        <v>761799.79</v>
      </c>
      <c r="C27" s="7">
        <f>1138198.22/3*2</f>
        <v>758798.8133333334</v>
      </c>
      <c r="D27" s="7">
        <f>1025432.5/3*2</f>
        <v>683621.6666666666</v>
      </c>
      <c r="E27" s="7">
        <f>1184051.39/3*2</f>
        <v>789367.5933333333</v>
      </c>
      <c r="F27" s="7">
        <f>947789.15/3*2</f>
        <v>631859.4333333333</v>
      </c>
      <c r="G27" s="7">
        <f>950616.43/3*2</f>
        <v>633744.2866666667</v>
      </c>
      <c r="H27" s="7">
        <f>1004591.21/3*2</f>
        <v>669727.4733333333</v>
      </c>
      <c r="I27" s="7">
        <f>1203880.48/3*2</f>
        <v>802586.9866666667</v>
      </c>
      <c r="J27" s="7">
        <f>1381718.58/3*2</f>
        <v>921145.7200000001</v>
      </c>
      <c r="K27" s="7">
        <f>1214033.02/3*2</f>
        <v>809355.3466666667</v>
      </c>
      <c r="L27" s="7">
        <f>1257439.38/3*2</f>
        <v>838292.9199999999</v>
      </c>
      <c r="M27" s="7">
        <f>1270524.73/3*2</f>
        <v>847016.4866666667</v>
      </c>
      <c r="N27" s="6">
        <f t="shared" si="0"/>
        <v>9147316.516666668</v>
      </c>
      <c r="P27" s="9"/>
      <c r="R27" s="9"/>
      <c r="T27" s="6"/>
    </row>
    <row r="28" spans="1:20" ht="12.75">
      <c r="A28" t="s">
        <v>16</v>
      </c>
      <c r="B28" s="7">
        <v>798223.03</v>
      </c>
      <c r="C28" s="7">
        <v>952159.66</v>
      </c>
      <c r="D28" s="7">
        <v>543821.06</v>
      </c>
      <c r="E28" s="7">
        <v>366535.89</v>
      </c>
      <c r="F28" s="7">
        <v>317897.36</v>
      </c>
      <c r="G28" s="7">
        <v>285966.9</v>
      </c>
      <c r="H28" s="7">
        <v>219667.3</v>
      </c>
      <c r="I28" s="7">
        <f>171885+57295</f>
        <v>229180</v>
      </c>
      <c r="J28" s="7">
        <v>268630.43</v>
      </c>
      <c r="K28" s="7">
        <v>440347.95</v>
      </c>
      <c r="L28" s="7">
        <v>478494.43</v>
      </c>
      <c r="M28" s="7">
        <v>556380.57</v>
      </c>
      <c r="N28" s="6">
        <f t="shared" si="0"/>
        <v>5457304.58</v>
      </c>
      <c r="P28" s="9"/>
      <c r="R28" s="9"/>
      <c r="T28" s="6"/>
    </row>
    <row r="29" spans="1:20" ht="12.75">
      <c r="A29" t="s">
        <v>17</v>
      </c>
      <c r="B29" s="7">
        <v>83386.97</v>
      </c>
      <c r="C29" s="7">
        <v>106307.09</v>
      </c>
      <c r="D29" s="7">
        <v>67289.67</v>
      </c>
      <c r="E29" s="7">
        <v>40694.58</v>
      </c>
      <c r="F29" s="7">
        <v>40964.7</v>
      </c>
      <c r="G29" s="7">
        <v>45574.91</v>
      </c>
      <c r="H29" s="7">
        <v>40984.81</v>
      </c>
      <c r="I29" s="7">
        <v>46959.13</v>
      </c>
      <c r="J29" s="7">
        <v>86569.47</v>
      </c>
      <c r="K29" s="7">
        <v>103434.75</v>
      </c>
      <c r="L29" s="7">
        <v>84650.57</v>
      </c>
      <c r="M29" s="7">
        <v>66993.59</v>
      </c>
      <c r="N29" s="6">
        <f t="shared" si="0"/>
        <v>813810.2400000001</v>
      </c>
      <c r="P29" s="9"/>
      <c r="R29" s="9"/>
      <c r="T29" s="6"/>
    </row>
    <row r="30" spans="1:20" ht="12.75">
      <c r="A30" t="s">
        <v>18</v>
      </c>
      <c r="B30" s="7">
        <v>143126.47</v>
      </c>
      <c r="C30" s="7">
        <v>131205.05</v>
      </c>
      <c r="D30" s="7">
        <v>51987.72</v>
      </c>
      <c r="E30" s="7">
        <v>45440.2</v>
      </c>
      <c r="F30" s="7">
        <v>39498.67</v>
      </c>
      <c r="G30" s="7">
        <v>25819.77</v>
      </c>
      <c r="H30" s="7">
        <v>16499.72</v>
      </c>
      <c r="I30" s="7">
        <v>26125.55</v>
      </c>
      <c r="J30" s="7">
        <v>33552.47</v>
      </c>
      <c r="K30" s="7">
        <v>53034.47</v>
      </c>
      <c r="L30" s="7">
        <v>55004.49</v>
      </c>
      <c r="M30" s="7">
        <v>119670.4</v>
      </c>
      <c r="N30" s="6">
        <f t="shared" si="0"/>
        <v>740964.98</v>
      </c>
      <c r="P30" s="9"/>
      <c r="R30" s="9"/>
      <c r="T30" s="6"/>
    </row>
    <row r="31" spans="1:20" ht="12.75">
      <c r="A31" t="s">
        <v>19</v>
      </c>
      <c r="B31" s="7">
        <v>7128.89</v>
      </c>
      <c r="C31" s="7">
        <v>5628.07</v>
      </c>
      <c r="D31" s="7">
        <v>4856.34</v>
      </c>
      <c r="E31" s="7">
        <v>6569.13</v>
      </c>
      <c r="F31" s="7">
        <v>7629.02</v>
      </c>
      <c r="G31" s="7">
        <v>6220.11</v>
      </c>
      <c r="H31" s="7">
        <v>4806.01</v>
      </c>
      <c r="I31" s="7">
        <v>4421.33</v>
      </c>
      <c r="J31" s="7">
        <v>4604.71</v>
      </c>
      <c r="K31" s="7">
        <v>7193.44</v>
      </c>
      <c r="L31" s="7">
        <v>7511.64</v>
      </c>
      <c r="M31" s="7">
        <v>7262.14</v>
      </c>
      <c r="N31" s="6">
        <f t="shared" si="0"/>
        <v>73830.83</v>
      </c>
      <c r="P31" s="9"/>
      <c r="R31" s="9"/>
      <c r="T31" s="6"/>
    </row>
    <row r="32" spans="1:20" ht="12.75">
      <c r="A32" t="s">
        <v>20</v>
      </c>
      <c r="B32" s="7">
        <v>2934.77</v>
      </c>
      <c r="C32" s="7">
        <v>3930.26</v>
      </c>
      <c r="D32" s="7">
        <v>2596.71</v>
      </c>
      <c r="E32" s="7">
        <v>1599.93</v>
      </c>
      <c r="F32" s="7">
        <v>1521.2</v>
      </c>
      <c r="G32" s="7">
        <v>1502.45</v>
      </c>
      <c r="H32" s="7">
        <v>653.97</v>
      </c>
      <c r="I32" s="7">
        <v>807.46</v>
      </c>
      <c r="J32" s="7">
        <v>751.17</v>
      </c>
      <c r="K32" s="7">
        <v>1480.93</v>
      </c>
      <c r="L32" s="7">
        <v>2775.63</v>
      </c>
      <c r="M32" s="7">
        <v>4986.14</v>
      </c>
      <c r="N32" s="6">
        <f t="shared" si="0"/>
        <v>25540.620000000003</v>
      </c>
      <c r="P32" s="9"/>
      <c r="R32" s="9"/>
      <c r="T32" s="6"/>
    </row>
    <row r="33" spans="1:20" ht="12.75">
      <c r="A33" t="s">
        <v>21</v>
      </c>
      <c r="B33" s="7">
        <v>339.51</v>
      </c>
      <c r="C33" s="7">
        <v>472.21</v>
      </c>
      <c r="D33" s="7">
        <v>228.17</v>
      </c>
      <c r="E33" s="7">
        <v>202.82</v>
      </c>
      <c r="F33" s="7">
        <v>278.94</v>
      </c>
      <c r="G33" s="7">
        <v>1186.08</v>
      </c>
      <c r="H33" s="7">
        <v>2584.87</v>
      </c>
      <c r="I33" s="7">
        <v>3847.51</v>
      </c>
      <c r="J33" s="7">
        <v>2990.55</v>
      </c>
      <c r="K33" s="7">
        <v>2314.95</v>
      </c>
      <c r="L33" s="7">
        <v>1444.47</v>
      </c>
      <c r="M33" s="7">
        <v>546.91</v>
      </c>
      <c r="N33" s="6">
        <f t="shared" si="0"/>
        <v>16436.99</v>
      </c>
      <c r="P33" s="9"/>
      <c r="R33" s="9"/>
      <c r="T33" s="6"/>
    </row>
    <row r="34" spans="1:20" ht="12.75">
      <c r="A34" t="s">
        <v>22</v>
      </c>
      <c r="B34" s="7">
        <v>167457.12</v>
      </c>
      <c r="C34" s="7">
        <v>77987.99</v>
      </c>
      <c r="D34" s="7">
        <v>36028.27</v>
      </c>
      <c r="E34" s="7">
        <v>28768.71</v>
      </c>
      <c r="F34" s="7">
        <v>49149.04</v>
      </c>
      <c r="G34" s="7">
        <v>25388.64</v>
      </c>
      <c r="H34" s="7">
        <v>26328.46</v>
      </c>
      <c r="I34" s="7">
        <v>33014.85</v>
      </c>
      <c r="J34" s="7">
        <v>57979.71</v>
      </c>
      <c r="K34" s="7">
        <v>58808.25</v>
      </c>
      <c r="L34" s="7">
        <v>63908.4</v>
      </c>
      <c r="M34" s="7">
        <v>127514.84</v>
      </c>
      <c r="N34" s="6">
        <f t="shared" si="0"/>
        <v>752334.28</v>
      </c>
      <c r="P34" s="9"/>
      <c r="R34" s="9"/>
      <c r="T34" s="6"/>
    </row>
    <row r="35" spans="1:20" ht="12.75">
      <c r="A35" t="s">
        <v>23</v>
      </c>
      <c r="B35" s="7">
        <v>1830.68</v>
      </c>
      <c r="C35" s="7">
        <v>1762.75</v>
      </c>
      <c r="D35" s="7">
        <v>1034.73</v>
      </c>
      <c r="E35" s="7">
        <v>1565.07</v>
      </c>
      <c r="F35" s="7">
        <v>1637.9</v>
      </c>
      <c r="G35" s="7">
        <v>2109.08</v>
      </c>
      <c r="H35" s="7">
        <v>2024.74</v>
      </c>
      <c r="I35" s="7">
        <v>2180.35</v>
      </c>
      <c r="J35" s="7">
        <v>2028.56</v>
      </c>
      <c r="K35" s="7">
        <v>3512.41</v>
      </c>
      <c r="L35" s="7">
        <v>2165.38</v>
      </c>
      <c r="M35" s="7">
        <v>1945.29</v>
      </c>
      <c r="N35" s="6">
        <f t="shared" si="0"/>
        <v>23796.94</v>
      </c>
      <c r="P35" s="9"/>
      <c r="R35" s="9"/>
      <c r="T35" s="6"/>
    </row>
    <row r="36" spans="1:20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  <c r="P36" s="9"/>
      <c r="R36" s="9"/>
      <c r="T36" s="6"/>
    </row>
    <row r="37" spans="1:20" ht="12.75">
      <c r="A37" t="s">
        <v>25</v>
      </c>
      <c r="B37" s="7">
        <v>6733.38</v>
      </c>
      <c r="C37" s="7">
        <v>6552.9</v>
      </c>
      <c r="D37" s="7">
        <v>4950.38</v>
      </c>
      <c r="E37" s="7">
        <v>4571.66</v>
      </c>
      <c r="F37" s="7">
        <v>5956.05</v>
      </c>
      <c r="G37" s="7">
        <v>6424.15</v>
      </c>
      <c r="H37" s="7">
        <v>6418.85</v>
      </c>
      <c r="I37" s="7">
        <v>12803.7</v>
      </c>
      <c r="J37" s="7">
        <v>14256.75</v>
      </c>
      <c r="K37" s="7">
        <v>12358.44</v>
      </c>
      <c r="L37" s="7">
        <v>10911.05</v>
      </c>
      <c r="M37" s="7">
        <v>7879.93</v>
      </c>
      <c r="N37" s="6">
        <f t="shared" si="0"/>
        <v>99817.23999999999</v>
      </c>
      <c r="P37" s="9"/>
      <c r="R37" s="9"/>
      <c r="T37" s="6"/>
    </row>
    <row r="38" spans="1:20" ht="12.75">
      <c r="A38" t="s">
        <v>26</v>
      </c>
      <c r="B38" s="7">
        <v>24401.53</v>
      </c>
      <c r="C38" s="7">
        <v>19626.43</v>
      </c>
      <c r="D38" s="7">
        <v>17072.74</v>
      </c>
      <c r="E38" s="7">
        <v>26762.73</v>
      </c>
      <c r="F38" s="7">
        <v>23182.66</v>
      </c>
      <c r="G38" s="7">
        <v>25397.25</v>
      </c>
      <c r="H38" s="7">
        <v>33040.32</v>
      </c>
      <c r="I38" s="7">
        <v>35529.68</v>
      </c>
      <c r="J38" s="7">
        <v>37821.72</v>
      </c>
      <c r="K38" s="7">
        <v>27209.2</v>
      </c>
      <c r="L38" s="7">
        <v>21864.01</v>
      </c>
      <c r="M38" s="7">
        <v>25369.43</v>
      </c>
      <c r="N38" s="6">
        <f t="shared" si="0"/>
        <v>317277.7</v>
      </c>
      <c r="P38" s="9"/>
      <c r="R38" s="9"/>
      <c r="T38" s="6"/>
    </row>
    <row r="39" spans="1:20" ht="12.75">
      <c r="A39" t="s">
        <v>27</v>
      </c>
      <c r="B39" s="7">
        <v>16220.41</v>
      </c>
      <c r="C39" s="7">
        <v>19169.92</v>
      </c>
      <c r="D39" s="7">
        <v>13785.54</v>
      </c>
      <c r="E39" s="7">
        <v>19050.51</v>
      </c>
      <c r="F39" s="7">
        <v>17866.09</v>
      </c>
      <c r="G39" s="7">
        <v>17360.03</v>
      </c>
      <c r="H39" s="7">
        <v>21277.07</v>
      </c>
      <c r="I39" s="7">
        <v>38002.52</v>
      </c>
      <c r="J39" s="7">
        <v>44456.5</v>
      </c>
      <c r="K39" s="7">
        <v>58465.55</v>
      </c>
      <c r="L39" s="7">
        <v>24566.78</v>
      </c>
      <c r="M39" s="7">
        <v>20694.32</v>
      </c>
      <c r="N39" s="6">
        <f t="shared" si="0"/>
        <v>310915.24000000005</v>
      </c>
      <c r="P39" s="9"/>
      <c r="R39" s="9"/>
      <c r="T39" s="6"/>
    </row>
    <row r="40" spans="1:14" ht="12.75">
      <c r="A40" t="s">
        <v>28</v>
      </c>
      <c r="B40" s="6">
        <v>1283526.33</v>
      </c>
      <c r="C40" s="7">
        <v>1191226.92</v>
      </c>
      <c r="D40" s="7">
        <v>1052066.78</v>
      </c>
      <c r="E40" s="7">
        <v>1334472.49</v>
      </c>
      <c r="F40" s="7">
        <v>1023047.33</v>
      </c>
      <c r="G40" s="7">
        <v>1203591.69</v>
      </c>
      <c r="H40" s="7">
        <v>1471237.89</v>
      </c>
      <c r="I40" s="7">
        <v>1331170.94</v>
      </c>
      <c r="J40" s="7">
        <v>1490630.93</v>
      </c>
      <c r="K40" s="7">
        <v>1981502.77</v>
      </c>
      <c r="L40" s="7">
        <v>2146065.32</v>
      </c>
      <c r="M40" s="7">
        <v>1621736.07</v>
      </c>
      <c r="N40" s="6">
        <f>SUM(B40:M40)</f>
        <v>17130275.46</v>
      </c>
    </row>
    <row r="41" spans="1:14" ht="12.75">
      <c r="A41" t="s">
        <v>29</v>
      </c>
      <c r="B41" s="7">
        <v>961</v>
      </c>
      <c r="C41" s="7">
        <v>1387.23</v>
      </c>
      <c r="D41" s="7">
        <v>972.77</v>
      </c>
      <c r="E41" s="7">
        <v>761.92</v>
      </c>
      <c r="F41" s="7">
        <v>1029.75</v>
      </c>
      <c r="G41" s="7">
        <v>646.52</v>
      </c>
      <c r="H41" s="7">
        <v>750.88</v>
      </c>
      <c r="I41" s="7">
        <v>781.86</v>
      </c>
      <c r="J41" s="7">
        <v>740.62</v>
      </c>
      <c r="K41" s="7">
        <v>1010.45</v>
      </c>
      <c r="L41" s="7">
        <v>993.15</v>
      </c>
      <c r="M41" s="7">
        <v>1410.3</v>
      </c>
      <c r="N41" s="6">
        <f t="shared" si="0"/>
        <v>11446.449999999999</v>
      </c>
    </row>
    <row r="42" spans="1:14" ht="12.75">
      <c r="A42" t="s">
        <v>30</v>
      </c>
      <c r="B42" s="7">
        <v>94209.37</v>
      </c>
      <c r="C42" s="7">
        <v>91627.22</v>
      </c>
      <c r="D42" s="7">
        <v>81292.8</v>
      </c>
      <c r="E42" s="7">
        <v>68939.14</v>
      </c>
      <c r="F42" s="7">
        <v>64817.32</v>
      </c>
      <c r="G42" s="7">
        <v>75340.11</v>
      </c>
      <c r="H42" s="7">
        <v>91924.23</v>
      </c>
      <c r="I42" s="7">
        <v>166458.16</v>
      </c>
      <c r="J42" s="7">
        <v>168104.19</v>
      </c>
      <c r="K42" s="7">
        <v>214555.16</v>
      </c>
      <c r="L42" s="7">
        <v>130716.09</v>
      </c>
      <c r="M42" s="7">
        <v>97205.27</v>
      </c>
      <c r="N42" s="6">
        <f t="shared" si="0"/>
        <v>1345189.06</v>
      </c>
    </row>
    <row r="43" spans="1:14" ht="12.75">
      <c r="A43" t="s">
        <v>31</v>
      </c>
      <c r="B43" s="7">
        <v>26461.69</v>
      </c>
      <c r="C43" s="7">
        <v>26684.19</v>
      </c>
      <c r="D43" s="7">
        <v>16994.09</v>
      </c>
      <c r="E43" s="7">
        <v>18258.53</v>
      </c>
      <c r="F43" s="7">
        <v>19605.81</v>
      </c>
      <c r="G43" s="7">
        <v>17029.41</v>
      </c>
      <c r="H43" s="7">
        <v>17399.34</v>
      </c>
      <c r="I43" s="7">
        <v>15854.72</v>
      </c>
      <c r="J43" s="7">
        <v>17305.48</v>
      </c>
      <c r="K43" s="7">
        <v>22525.74</v>
      </c>
      <c r="L43" s="7">
        <v>19998.9</v>
      </c>
      <c r="M43" s="7">
        <v>22276.03</v>
      </c>
      <c r="N43" s="6">
        <f t="shared" si="0"/>
        <v>240393.93</v>
      </c>
    </row>
    <row r="44" spans="1:14" ht="12.75">
      <c r="A44" t="s">
        <v>32</v>
      </c>
      <c r="B44" s="7">
        <v>2109.3</v>
      </c>
      <c r="C44" s="7">
        <v>2391.58</v>
      </c>
      <c r="D44" s="7">
        <v>1634.6</v>
      </c>
      <c r="E44" s="7">
        <v>2321.01</v>
      </c>
      <c r="F44" s="7">
        <v>2467.2</v>
      </c>
      <c r="G44" s="7">
        <v>2278.39</v>
      </c>
      <c r="H44" s="7">
        <v>2228.06</v>
      </c>
      <c r="I44" s="7">
        <v>2109.32</v>
      </c>
      <c r="J44" s="7">
        <v>1968.38</v>
      </c>
      <c r="K44" s="7">
        <v>2132.46</v>
      </c>
      <c r="L44" s="7">
        <v>1998.32</v>
      </c>
      <c r="M44" s="7">
        <v>2082.23</v>
      </c>
      <c r="N44" s="6">
        <f t="shared" si="0"/>
        <v>25720.85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34</v>
      </c>
      <c r="B46" s="7">
        <v>137467.93</v>
      </c>
      <c r="C46" s="7">
        <v>145764.52</v>
      </c>
      <c r="D46" s="7">
        <v>117828.33</v>
      </c>
      <c r="E46" s="7">
        <v>101359.78</v>
      </c>
      <c r="F46" s="7">
        <v>122324.64</v>
      </c>
      <c r="G46" s="7">
        <v>130585.55</v>
      </c>
      <c r="H46" s="7">
        <v>130441.16</v>
      </c>
      <c r="I46" s="7">
        <v>262899.26</v>
      </c>
      <c r="J46" s="7">
        <v>195382.81</v>
      </c>
      <c r="K46" s="7">
        <v>230576.03</v>
      </c>
      <c r="L46" s="7">
        <v>193346.1</v>
      </c>
      <c r="M46" s="7">
        <v>133915.08</v>
      </c>
      <c r="N46" s="6">
        <f t="shared" si="0"/>
        <v>1901891.1900000002</v>
      </c>
    </row>
    <row r="47" spans="1:14" ht="12.75">
      <c r="A47" t="s">
        <v>35</v>
      </c>
      <c r="B47" s="7">
        <v>1437635.98</v>
      </c>
      <c r="C47" s="7">
        <v>1448766.06</v>
      </c>
      <c r="D47" s="7">
        <v>1090895.34</v>
      </c>
      <c r="E47" s="7">
        <v>880564.79</v>
      </c>
      <c r="F47" s="7">
        <v>834274.11</v>
      </c>
      <c r="G47" s="7">
        <v>1187847.92</v>
      </c>
      <c r="H47" s="7">
        <v>1922412.2</v>
      </c>
      <c r="I47" s="7">
        <v>2354789.64</v>
      </c>
      <c r="J47" s="7">
        <v>3406614.4</v>
      </c>
      <c r="K47" s="7">
        <v>4320384.42</v>
      </c>
      <c r="L47" s="7">
        <v>2344680.62</v>
      </c>
      <c r="M47" s="7">
        <v>1451700.47</v>
      </c>
      <c r="N47" s="6">
        <f t="shared" si="0"/>
        <v>22680565.95</v>
      </c>
    </row>
    <row r="48" spans="1:14" ht="12.75">
      <c r="A48" t="s">
        <v>36</v>
      </c>
      <c r="B48" s="7">
        <v>292530.38</v>
      </c>
      <c r="C48" s="7">
        <v>259987.67</v>
      </c>
      <c r="D48" s="7">
        <v>305043.95</v>
      </c>
      <c r="E48" s="7">
        <v>326635.34</v>
      </c>
      <c r="F48" s="7">
        <v>353634.9</v>
      </c>
      <c r="G48" s="7">
        <v>255257.37</v>
      </c>
      <c r="H48" s="7">
        <v>246402.04</v>
      </c>
      <c r="I48" s="7">
        <v>231148.04</v>
      </c>
      <c r="J48" s="7">
        <v>294527.96</v>
      </c>
      <c r="K48" s="7">
        <v>364511.62</v>
      </c>
      <c r="L48" s="7">
        <v>357030.42</v>
      </c>
      <c r="M48" s="7">
        <v>298792.27</v>
      </c>
      <c r="N48" s="6">
        <f t="shared" si="0"/>
        <v>3585501.9600000004</v>
      </c>
    </row>
    <row r="49" spans="1:14" ht="12.75">
      <c r="A49" t="s">
        <v>37</v>
      </c>
      <c r="B49" s="7">
        <v>14055.73</v>
      </c>
      <c r="C49" s="7">
        <v>13700.07</v>
      </c>
      <c r="D49" s="7">
        <v>9248.95</v>
      </c>
      <c r="E49" s="7">
        <v>10716.42</v>
      </c>
      <c r="F49" s="7">
        <v>11724.82</v>
      </c>
      <c r="G49" s="7">
        <v>10226.84</v>
      </c>
      <c r="H49" s="7">
        <v>9762.75</v>
      </c>
      <c r="I49" s="7">
        <v>11634.91</v>
      </c>
      <c r="J49" s="7">
        <v>14329.49</v>
      </c>
      <c r="K49" s="7">
        <v>19078.61</v>
      </c>
      <c r="L49" s="7">
        <v>15591.47</v>
      </c>
      <c r="M49" s="7">
        <v>14442.56</v>
      </c>
      <c r="N49" s="6">
        <f t="shared" si="0"/>
        <v>154512.62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39</v>
      </c>
      <c r="B51" s="7">
        <v>8242.39</v>
      </c>
      <c r="C51" s="7">
        <v>7116.1</v>
      </c>
      <c r="D51" s="7">
        <v>5362.45</v>
      </c>
      <c r="E51" s="7">
        <v>4696.16</v>
      </c>
      <c r="F51" s="7">
        <v>6234.03</v>
      </c>
      <c r="G51" s="7">
        <v>5679.75</v>
      </c>
      <c r="H51" s="7">
        <v>4556.29</v>
      </c>
      <c r="I51" s="7">
        <v>4381.29</v>
      </c>
      <c r="J51" s="7">
        <v>4787.33</v>
      </c>
      <c r="K51" s="7">
        <v>6030.5</v>
      </c>
      <c r="L51" s="7">
        <v>6728.59</v>
      </c>
      <c r="M51" s="7">
        <v>6529.53</v>
      </c>
      <c r="N51" s="6">
        <f t="shared" si="0"/>
        <v>70344.41</v>
      </c>
    </row>
    <row r="52" spans="1:14" ht="12.75">
      <c r="A52" t="s">
        <v>40</v>
      </c>
      <c r="B52" s="7">
        <v>483264.06</v>
      </c>
      <c r="C52" s="7">
        <v>327175.91</v>
      </c>
      <c r="D52" s="7">
        <v>252233.33</v>
      </c>
      <c r="E52" s="7">
        <v>307558.18</v>
      </c>
      <c r="F52" s="7">
        <v>324687.4</v>
      </c>
      <c r="G52" s="7">
        <v>447931.85</v>
      </c>
      <c r="H52" s="7">
        <v>706357.18</v>
      </c>
      <c r="I52" s="7">
        <v>847630.33</v>
      </c>
      <c r="J52" s="7">
        <v>1066974.01</v>
      </c>
      <c r="K52" s="7">
        <v>655083.68</v>
      </c>
      <c r="L52" s="7">
        <v>443406.63</v>
      </c>
      <c r="M52" s="7">
        <v>485963.17</v>
      </c>
      <c r="N52" s="6">
        <f t="shared" si="0"/>
        <v>6348265.7299999995</v>
      </c>
    </row>
    <row r="53" spans="1:14" ht="12.75">
      <c r="A53" t="s">
        <v>41</v>
      </c>
      <c r="B53" s="7">
        <f>61285.3+9.33</f>
        <v>61294.630000000005</v>
      </c>
      <c r="C53" s="7">
        <v>60299.61</v>
      </c>
      <c r="D53" s="7">
        <v>48309.58</v>
      </c>
      <c r="E53" s="7">
        <v>50187.95</v>
      </c>
      <c r="F53" s="7">
        <v>60923.79</v>
      </c>
      <c r="G53" s="7">
        <v>64074.85</v>
      </c>
      <c r="H53" s="7">
        <v>62013.75</v>
      </c>
      <c r="I53" s="7">
        <v>82865.58</v>
      </c>
      <c r="J53" s="7">
        <v>101475.78</v>
      </c>
      <c r="K53" s="7">
        <v>77091.78</v>
      </c>
      <c r="L53" s="7">
        <v>60683.33</v>
      </c>
      <c r="M53" s="7">
        <v>64242.15</v>
      </c>
      <c r="N53" s="6">
        <f t="shared" si="0"/>
        <v>793462.78</v>
      </c>
    </row>
    <row r="54" spans="1:14" ht="12.75">
      <c r="A54" t="s">
        <v>138</v>
      </c>
      <c r="B54" s="6">
        <v>67763.37</v>
      </c>
      <c r="C54" s="7">
        <v>55192.92</v>
      </c>
      <c r="D54" s="7">
        <v>49267.39</v>
      </c>
      <c r="E54" s="7">
        <v>41803.66</v>
      </c>
      <c r="F54" s="7">
        <v>45030.1</v>
      </c>
      <c r="G54" s="7">
        <v>72661.12</v>
      </c>
      <c r="H54" s="7">
        <v>83198.68</v>
      </c>
      <c r="I54" s="7">
        <v>124768.52</v>
      </c>
      <c r="J54" s="7">
        <v>137074.73</v>
      </c>
      <c r="K54" s="7">
        <v>177124.28</v>
      </c>
      <c r="L54" s="7">
        <v>119291</v>
      </c>
      <c r="M54" s="7">
        <v>68996.79</v>
      </c>
      <c r="N54" s="6">
        <f t="shared" si="0"/>
        <v>1042172.56</v>
      </c>
    </row>
    <row r="55" spans="1:14" ht="12.75">
      <c r="A55" t="s">
        <v>43</v>
      </c>
      <c r="B55" s="7">
        <v>1349594.48</v>
      </c>
      <c r="C55" s="7">
        <v>1544411.85</v>
      </c>
      <c r="D55" s="7">
        <v>1220091.09</v>
      </c>
      <c r="E55" s="7">
        <v>766995.37</v>
      </c>
      <c r="F55" s="7">
        <v>1046040.59</v>
      </c>
      <c r="G55" s="7">
        <v>1308754.97</v>
      </c>
      <c r="H55" s="7">
        <v>1678830.47</v>
      </c>
      <c r="I55" s="7">
        <v>1803048.44</v>
      </c>
      <c r="J55" s="7">
        <v>2208778.31</v>
      </c>
      <c r="K55" s="7">
        <v>2683609.07</v>
      </c>
      <c r="L55" s="7">
        <v>2037307.48</v>
      </c>
      <c r="M55" s="7">
        <v>1624127.45</v>
      </c>
      <c r="N55" s="6">
        <f t="shared" si="0"/>
        <v>19271589.57</v>
      </c>
    </row>
    <row r="56" spans="1:14" ht="12.75">
      <c r="A56" t="s">
        <v>44</v>
      </c>
      <c r="B56" s="7">
        <v>192204.34</v>
      </c>
      <c r="C56" s="7">
        <v>258233.3</v>
      </c>
      <c r="D56" s="7">
        <v>270767.95</v>
      </c>
      <c r="E56" s="7">
        <v>168665.3</v>
      </c>
      <c r="F56" s="7">
        <v>101974</v>
      </c>
      <c r="G56" s="7">
        <v>114326.05</v>
      </c>
      <c r="H56" s="7">
        <v>123156.54</v>
      </c>
      <c r="I56" s="7">
        <v>79524.67</v>
      </c>
      <c r="J56" s="7">
        <v>91223.51</v>
      </c>
      <c r="K56" s="7">
        <v>214859.46</v>
      </c>
      <c r="L56" s="7">
        <v>288963.64</v>
      </c>
      <c r="M56" s="7">
        <v>270072.31</v>
      </c>
      <c r="N56" s="6">
        <f t="shared" si="0"/>
        <v>2173971.0700000003</v>
      </c>
    </row>
    <row r="57" spans="1:14" ht="12.75">
      <c r="A57" t="s">
        <v>45</v>
      </c>
      <c r="B57" s="7">
        <v>2245536.1</v>
      </c>
      <c r="C57" s="7">
        <v>1169781.21</v>
      </c>
      <c r="D57" s="7">
        <v>800408.96</v>
      </c>
      <c r="E57" s="7">
        <v>522443.42</v>
      </c>
      <c r="F57" s="7">
        <v>210704.19</v>
      </c>
      <c r="G57" s="7">
        <v>235157.23</v>
      </c>
      <c r="H57" s="7">
        <v>285996.44</v>
      </c>
      <c r="I57" s="7">
        <v>376473.9</v>
      </c>
      <c r="J57" s="7">
        <v>727271.69</v>
      </c>
      <c r="K57" s="7">
        <v>779028.05</v>
      </c>
      <c r="L57" s="7">
        <v>955032.36</v>
      </c>
      <c r="M57" s="7">
        <v>1730975.65</v>
      </c>
      <c r="N57" s="6">
        <f t="shared" si="0"/>
        <v>10038809.200000001</v>
      </c>
    </row>
    <row r="58" spans="1:14" ht="12.75">
      <c r="A58" t="s">
        <v>46</v>
      </c>
      <c r="B58" s="7">
        <v>9117.32</v>
      </c>
      <c r="C58" s="7">
        <v>6555.01</v>
      </c>
      <c r="D58" s="7">
        <v>6596.81</v>
      </c>
      <c r="E58" s="7">
        <v>8787.52</v>
      </c>
      <c r="F58" s="7">
        <v>14852.63</v>
      </c>
      <c r="G58" s="7">
        <v>19089.98</v>
      </c>
      <c r="H58" s="7">
        <v>22653.15</v>
      </c>
      <c r="I58" s="7">
        <v>29009.49</v>
      </c>
      <c r="J58" s="7">
        <v>18701.05</v>
      </c>
      <c r="K58" s="7">
        <v>15870.6</v>
      </c>
      <c r="L58" s="7">
        <v>11548.73</v>
      </c>
      <c r="M58" s="7">
        <v>8245.45</v>
      </c>
      <c r="N58" s="6">
        <f t="shared" si="0"/>
        <v>171027.74000000005</v>
      </c>
    </row>
    <row r="59" spans="1:14" ht="12.75">
      <c r="A59" t="s">
        <v>47</v>
      </c>
      <c r="B59" s="7">
        <v>10849300</v>
      </c>
      <c r="C59" s="7">
        <v>9493500</v>
      </c>
      <c r="D59" s="7">
        <v>9238300</v>
      </c>
      <c r="E59" s="7">
        <v>11164800</v>
      </c>
      <c r="F59" s="7">
        <v>11199600</v>
      </c>
      <c r="G59" s="7">
        <v>12376000</v>
      </c>
      <c r="H59" s="7">
        <v>11588200</v>
      </c>
      <c r="I59" s="7">
        <v>11984800</v>
      </c>
      <c r="J59" s="7">
        <v>15880300</v>
      </c>
      <c r="K59" s="7">
        <v>13767200</v>
      </c>
      <c r="L59" s="7">
        <v>11387300</v>
      </c>
      <c r="M59" s="7">
        <v>13355200</v>
      </c>
      <c r="N59" s="6">
        <f t="shared" si="0"/>
        <v>142284500</v>
      </c>
    </row>
    <row r="60" spans="1:14" ht="12.75">
      <c r="A60" t="s">
        <v>48</v>
      </c>
      <c r="B60" s="6">
        <v>2668527.4</v>
      </c>
      <c r="C60" s="7">
        <v>2877835.38</v>
      </c>
      <c r="D60" s="7">
        <v>2165501.58</v>
      </c>
      <c r="E60" s="7">
        <v>1974171.41</v>
      </c>
      <c r="F60" s="7">
        <v>1837773.9</v>
      </c>
      <c r="G60" s="7">
        <v>2399328.03</v>
      </c>
      <c r="H60" s="7">
        <v>2506957.02</v>
      </c>
      <c r="I60" s="7">
        <v>2286976.37</v>
      </c>
      <c r="J60" s="7">
        <v>2551264.15</v>
      </c>
      <c r="K60" s="7">
        <v>3485611.34</v>
      </c>
      <c r="L60" s="7">
        <v>2802449.15</v>
      </c>
      <c r="M60" s="7">
        <v>2218361.51</v>
      </c>
      <c r="N60" s="6">
        <f t="shared" si="0"/>
        <v>29774757.239999995</v>
      </c>
    </row>
    <row r="61" spans="1:14" ht="12.75">
      <c r="A61" t="s">
        <v>49</v>
      </c>
      <c r="B61" s="7">
        <v>1247083.06</v>
      </c>
      <c r="C61" s="7">
        <v>1199767.25</v>
      </c>
      <c r="D61" s="7">
        <v>856048.07</v>
      </c>
      <c r="E61" s="7">
        <v>1303909.36</v>
      </c>
      <c r="F61" s="7">
        <v>1575563.8</v>
      </c>
      <c r="G61" s="7">
        <v>2366299.66</v>
      </c>
      <c r="H61" s="7">
        <v>2618096.18</v>
      </c>
      <c r="I61" s="7">
        <v>3211502.95</v>
      </c>
      <c r="J61" s="7">
        <v>3203424.9</v>
      </c>
      <c r="K61" s="7">
        <v>2316526.49</v>
      </c>
      <c r="L61" s="7">
        <v>1550035.62</v>
      </c>
      <c r="M61" s="7">
        <v>1505335.08</v>
      </c>
      <c r="N61" s="6">
        <f t="shared" si="0"/>
        <v>22953592.42</v>
      </c>
    </row>
    <row r="62" spans="1:14" ht="12.75">
      <c r="A62" t="s">
        <v>50</v>
      </c>
      <c r="B62" s="7">
        <v>35993.58</v>
      </c>
      <c r="C62" s="7">
        <v>41892.07</v>
      </c>
      <c r="D62" s="7">
        <v>38734.1</v>
      </c>
      <c r="E62" s="7">
        <v>32744.38</v>
      </c>
      <c r="F62" s="7">
        <v>40000.27</v>
      </c>
      <c r="G62" s="7">
        <v>47519.73</v>
      </c>
      <c r="H62" s="7">
        <v>53966.37</v>
      </c>
      <c r="I62" s="7">
        <v>68169.33</v>
      </c>
      <c r="J62" s="7">
        <v>78806.71</v>
      </c>
      <c r="K62" s="7">
        <v>82654.61</v>
      </c>
      <c r="L62" s="7">
        <v>58304.93</v>
      </c>
      <c r="M62" s="7">
        <v>53007.34</v>
      </c>
      <c r="N62" s="6">
        <f t="shared" si="0"/>
        <v>631793.42</v>
      </c>
    </row>
    <row r="63" spans="1:14" ht="12.75">
      <c r="A63" t="s">
        <v>51</v>
      </c>
      <c r="B63" s="7">
        <v>1930671.62</v>
      </c>
      <c r="C63" s="7">
        <v>1461947.67</v>
      </c>
      <c r="D63" s="7">
        <v>1100334.47</v>
      </c>
      <c r="E63" s="7">
        <v>1408726.96</v>
      </c>
      <c r="F63" s="7">
        <v>1320535.14</v>
      </c>
      <c r="G63" s="7">
        <v>1459949.16</v>
      </c>
      <c r="H63" s="7">
        <v>1658101.51</v>
      </c>
      <c r="I63" s="7">
        <v>2311421.46</v>
      </c>
      <c r="J63" s="7">
        <v>3612941.7</v>
      </c>
      <c r="K63" s="7">
        <v>2652302.89</v>
      </c>
      <c r="L63" s="7">
        <v>1900237.62</v>
      </c>
      <c r="M63" s="7">
        <v>1937748.89</v>
      </c>
      <c r="N63" s="6">
        <f t="shared" si="0"/>
        <v>22754919.09</v>
      </c>
    </row>
    <row r="64" spans="1:14" ht="12.75">
      <c r="A64" t="s">
        <v>52</v>
      </c>
      <c r="B64" s="7">
        <v>504808.15</v>
      </c>
      <c r="C64" s="7">
        <v>569084.58</v>
      </c>
      <c r="D64" s="7">
        <v>489492.73</v>
      </c>
      <c r="E64" s="7">
        <v>354134.45</v>
      </c>
      <c r="F64" s="7">
        <v>433957.39</v>
      </c>
      <c r="G64" s="7">
        <v>354660.45</v>
      </c>
      <c r="H64" s="7">
        <v>453163.74</v>
      </c>
      <c r="I64" s="7">
        <v>451958.61</v>
      </c>
      <c r="J64" s="7">
        <v>577182.18</v>
      </c>
      <c r="K64" s="7">
        <v>686646.08</v>
      </c>
      <c r="L64" s="7">
        <v>708955.17</v>
      </c>
      <c r="M64" s="7">
        <v>456598.56</v>
      </c>
      <c r="N64" s="6">
        <f t="shared" si="0"/>
        <v>6040642.09</v>
      </c>
    </row>
    <row r="65" spans="1:14" ht="12.75">
      <c r="A65" t="s">
        <v>53</v>
      </c>
      <c r="B65" s="7">
        <v>14641.51</v>
      </c>
      <c r="C65" s="7">
        <v>13239.07</v>
      </c>
      <c r="D65" s="7">
        <v>14869.69</v>
      </c>
      <c r="E65" s="7">
        <v>11032.69</v>
      </c>
      <c r="F65" s="7">
        <v>18719.99</v>
      </c>
      <c r="G65" s="7">
        <v>9594.76</v>
      </c>
      <c r="H65" s="7">
        <v>10403.51</v>
      </c>
      <c r="I65" s="7">
        <v>14027.39</v>
      </c>
      <c r="J65" s="7">
        <v>29869.35</v>
      </c>
      <c r="K65" s="7">
        <v>20753.82</v>
      </c>
      <c r="L65" s="7">
        <v>17061.02</v>
      </c>
      <c r="M65" s="7">
        <v>14264.69</v>
      </c>
      <c r="N65" s="6">
        <f t="shared" si="0"/>
        <v>188477.49</v>
      </c>
    </row>
    <row r="66" spans="1:14" ht="12.75">
      <c r="A66" t="s">
        <v>54</v>
      </c>
      <c r="B66" s="7">
        <v>483847.84</v>
      </c>
      <c r="C66" s="7">
        <v>541334.2</v>
      </c>
      <c r="D66" s="7">
        <v>332989.3</v>
      </c>
      <c r="E66" s="7">
        <v>237373.86</v>
      </c>
      <c r="F66" s="7">
        <v>299130.59</v>
      </c>
      <c r="G66" s="7">
        <v>260462.88</v>
      </c>
      <c r="H66" s="7">
        <v>269054.6</v>
      </c>
      <c r="I66" s="29">
        <v>293614.71</v>
      </c>
      <c r="J66" s="7">
        <v>374796.29</v>
      </c>
      <c r="K66" s="7">
        <v>516180.58</v>
      </c>
      <c r="L66" s="7">
        <v>603616.11</v>
      </c>
      <c r="M66" s="7">
        <v>583218.48</v>
      </c>
      <c r="N66" s="6">
        <f>SUM(B66:M66)</f>
        <v>4795619.440000001</v>
      </c>
    </row>
    <row r="67" spans="1:14" ht="12.75">
      <c r="A67" t="s">
        <v>55</v>
      </c>
      <c r="B67" s="7">
        <v>148300.47</v>
      </c>
      <c r="C67" s="7">
        <v>138881.79</v>
      </c>
      <c r="D67" s="7">
        <v>111987.89</v>
      </c>
      <c r="E67" s="7">
        <v>78895.87</v>
      </c>
      <c r="F67" s="7">
        <v>102494.67</v>
      </c>
      <c r="G67" s="7">
        <v>114709.38</v>
      </c>
      <c r="H67" s="7">
        <v>140253.7</v>
      </c>
      <c r="I67" s="7">
        <v>199474.92</v>
      </c>
      <c r="J67" s="7">
        <v>242867.46</v>
      </c>
      <c r="K67" s="7">
        <v>315183.31</v>
      </c>
      <c r="L67" s="7">
        <v>204343.73</v>
      </c>
      <c r="M67" s="7">
        <v>150512.29</v>
      </c>
      <c r="N67" s="6">
        <f t="shared" si="0"/>
        <v>1947905.4800000002</v>
      </c>
    </row>
    <row r="68" spans="1:14" ht="12.75">
      <c r="A68" t="s">
        <v>56</v>
      </c>
      <c r="B68" s="7">
        <v>183074.59</v>
      </c>
      <c r="C68" s="7">
        <v>92708.76</v>
      </c>
      <c r="D68" s="7">
        <v>59977.43</v>
      </c>
      <c r="E68" s="7">
        <v>45377.67</v>
      </c>
      <c r="F68" s="7">
        <v>31426.93</v>
      </c>
      <c r="G68" s="7">
        <v>33823.07</v>
      </c>
      <c r="H68" s="7">
        <v>28805.23</v>
      </c>
      <c r="I68" s="7">
        <v>43933.09</v>
      </c>
      <c r="J68" s="7">
        <v>64277.2</v>
      </c>
      <c r="K68" s="7">
        <v>84703.03</v>
      </c>
      <c r="L68" s="7">
        <v>78138.66</v>
      </c>
      <c r="M68" s="7">
        <v>132146.32</v>
      </c>
      <c r="N68" s="6">
        <f t="shared" si="0"/>
        <v>878391.98</v>
      </c>
    </row>
    <row r="69" spans="1:14" ht="12.75">
      <c r="A69" t="s">
        <v>57</v>
      </c>
      <c r="B69" s="7">
        <v>631357.76</v>
      </c>
      <c r="C69" s="7">
        <v>721557.28</v>
      </c>
      <c r="D69" s="7">
        <v>437689.17</v>
      </c>
      <c r="E69" s="7">
        <v>317430.55</v>
      </c>
      <c r="F69" s="7">
        <v>466705.86</v>
      </c>
      <c r="G69" s="7">
        <v>690479.16</v>
      </c>
      <c r="H69" s="7">
        <v>1075668.82</v>
      </c>
      <c r="I69" s="7">
        <v>1442636.59</v>
      </c>
      <c r="J69" s="7">
        <v>1600011</v>
      </c>
      <c r="K69" s="7">
        <v>988110.59</v>
      </c>
      <c r="L69" s="7">
        <v>678383.65</v>
      </c>
      <c r="M69" s="7">
        <v>679333.92</v>
      </c>
      <c r="N69" s="6">
        <f t="shared" si="0"/>
        <v>9729364.35</v>
      </c>
    </row>
    <row r="70" spans="1:14" ht="12.75">
      <c r="A70" t="s">
        <v>58</v>
      </c>
      <c r="B70" s="6">
        <v>224189.56</v>
      </c>
      <c r="C70" s="7">
        <v>235635.3</v>
      </c>
      <c r="D70" s="7">
        <v>233060.15</v>
      </c>
      <c r="E70" s="7">
        <v>203786.51</v>
      </c>
      <c r="F70" s="7">
        <v>207747.59</v>
      </c>
      <c r="G70" s="7">
        <v>232439.58</v>
      </c>
      <c r="H70" s="7">
        <v>204414.87</v>
      </c>
      <c r="I70" s="7">
        <v>228783.51</v>
      </c>
      <c r="J70" s="7">
        <v>257665.05</v>
      </c>
      <c r="K70" s="7">
        <v>321037.05</v>
      </c>
      <c r="L70" s="7">
        <v>316413.05</v>
      </c>
      <c r="M70" s="7">
        <v>256119.2</v>
      </c>
      <c r="N70" s="6">
        <f>SUM(B70:M70)</f>
        <v>2921291.42</v>
      </c>
    </row>
    <row r="71" spans="1:14" ht="12.75">
      <c r="A71" t="s">
        <v>59</v>
      </c>
      <c r="B71" s="7">
        <v>11773.23</v>
      </c>
      <c r="C71" s="7">
        <v>10868.1</v>
      </c>
      <c r="D71" s="7">
        <v>14705.58</v>
      </c>
      <c r="E71" s="7">
        <v>15923.95</v>
      </c>
      <c r="F71" s="7">
        <v>19665.73</v>
      </c>
      <c r="G71" s="7">
        <v>22515.04</v>
      </c>
      <c r="H71" s="7">
        <v>37051.98</v>
      </c>
      <c r="I71" s="7">
        <v>46282.2</v>
      </c>
      <c r="J71" s="7">
        <v>57470.78</v>
      </c>
      <c r="K71" s="7">
        <v>57793.75</v>
      </c>
      <c r="L71" s="7">
        <v>30209.37</v>
      </c>
      <c r="M71" s="7">
        <v>18384.48</v>
      </c>
      <c r="N71" s="6">
        <f t="shared" si="0"/>
        <v>342644.18999999994</v>
      </c>
    </row>
    <row r="72" spans="1:14" ht="12.75">
      <c r="A72" t="s">
        <v>60</v>
      </c>
      <c r="B72" s="7">
        <v>8603.13</v>
      </c>
      <c r="C72" s="7">
        <v>6649.78</v>
      </c>
      <c r="D72" s="7">
        <v>6225.14</v>
      </c>
      <c r="E72" s="7">
        <v>9376.19</v>
      </c>
      <c r="F72" s="7">
        <v>8841.66</v>
      </c>
      <c r="G72" s="7">
        <v>6001.94</v>
      </c>
      <c r="H72" s="7">
        <v>7535.9</v>
      </c>
      <c r="I72" s="7">
        <v>6687.67</v>
      </c>
      <c r="J72" s="7">
        <v>10679.88</v>
      </c>
      <c r="K72" s="7">
        <v>7451.89</v>
      </c>
      <c r="L72" s="7">
        <v>13740.39</v>
      </c>
      <c r="M72" s="7">
        <v>9187.87</v>
      </c>
      <c r="N72" s="6">
        <f t="shared" si="0"/>
        <v>100981.43999999999</v>
      </c>
    </row>
    <row r="73" spans="1:14" ht="12.75">
      <c r="A73" t="s">
        <v>130</v>
      </c>
      <c r="B73" s="7">
        <v>13323</v>
      </c>
      <c r="C73" s="7">
        <v>14127</v>
      </c>
      <c r="D73" s="7">
        <v>31554</v>
      </c>
      <c r="E73" s="7">
        <v>19327</v>
      </c>
      <c r="F73" s="7">
        <v>14317</v>
      </c>
      <c r="G73" s="7">
        <v>13569</v>
      </c>
      <c r="H73" s="7">
        <v>11117</v>
      </c>
      <c r="I73" s="7">
        <v>9852</v>
      </c>
      <c r="J73" s="7">
        <v>10781</v>
      </c>
      <c r="K73" s="7">
        <v>9971</v>
      </c>
      <c r="L73" s="7">
        <v>13466</v>
      </c>
      <c r="M73" s="7">
        <v>15064</v>
      </c>
      <c r="N73" s="6">
        <f>SUM(B73:M73)</f>
        <v>176468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t="s">
        <v>63</v>
      </c>
      <c r="B75" s="7">
        <v>858403.06</v>
      </c>
      <c r="C75" s="7">
        <v>441394.06</v>
      </c>
      <c r="D75" s="7">
        <v>303692.1</v>
      </c>
      <c r="E75" s="7">
        <v>361806.25</v>
      </c>
      <c r="F75" s="7">
        <v>336099.58</v>
      </c>
      <c r="G75" s="7">
        <v>276979.18</v>
      </c>
      <c r="H75" s="7">
        <v>497351.4</v>
      </c>
      <c r="I75" s="7">
        <v>970742.98</v>
      </c>
      <c r="J75" s="7">
        <v>888346.95</v>
      </c>
      <c r="K75" s="7">
        <v>630972.66</v>
      </c>
      <c r="L75" s="7">
        <v>505211.09</v>
      </c>
      <c r="M75" s="7">
        <v>615048.99</v>
      </c>
      <c r="N75" s="6">
        <f t="shared" si="0"/>
        <v>6686048.300000001</v>
      </c>
    </row>
    <row r="76" spans="1:14" ht="12.75">
      <c r="A76" t="s">
        <v>125</v>
      </c>
      <c r="B76" s="6">
        <v>3720.92</v>
      </c>
      <c r="C76" s="7">
        <v>3925.21</v>
      </c>
      <c r="D76" s="7">
        <v>3166.34</v>
      </c>
      <c r="E76" s="7">
        <v>2783.65</v>
      </c>
      <c r="F76" s="7">
        <v>3914.7</v>
      </c>
      <c r="G76" s="7">
        <v>3113.38</v>
      </c>
      <c r="H76" s="7">
        <v>2820.49</v>
      </c>
      <c r="I76" s="7">
        <v>2435.71</v>
      </c>
      <c r="J76" s="7">
        <v>3107.96</v>
      </c>
      <c r="K76" s="7">
        <v>4586.98</v>
      </c>
      <c r="L76" s="7">
        <v>5034.39</v>
      </c>
      <c r="M76" s="7">
        <v>4932.6</v>
      </c>
      <c r="N76" s="6">
        <f>SUM(B76:M76)</f>
        <v>43542.329999999994</v>
      </c>
    </row>
    <row r="77" spans="1:14" ht="12.75">
      <c r="A77" t="s">
        <v>65</v>
      </c>
      <c r="B77" s="7">
        <v>2169268.17</v>
      </c>
      <c r="C77" s="7">
        <v>1082302.51</v>
      </c>
      <c r="D77" s="7">
        <v>843418.71</v>
      </c>
      <c r="E77" s="7">
        <v>478634.31</v>
      </c>
      <c r="F77" s="7">
        <v>310556.27</v>
      </c>
      <c r="G77" s="7">
        <v>281812.34</v>
      </c>
      <c r="H77" s="7">
        <v>290607.48</v>
      </c>
      <c r="I77" s="7">
        <v>393995.3</v>
      </c>
      <c r="J77" s="7">
        <v>933245.82</v>
      </c>
      <c r="K77" s="7">
        <v>940971.71</v>
      </c>
      <c r="L77" s="7">
        <v>1118312.06</v>
      </c>
      <c r="M77" s="7">
        <v>2322165.02</v>
      </c>
      <c r="N77" s="6">
        <f>SUM(B77:M77)</f>
        <v>11165289.7</v>
      </c>
    </row>
    <row r="78" spans="1:14" ht="12.75">
      <c r="A78" t="s">
        <v>66</v>
      </c>
      <c r="B78" s="7">
        <v>7029.96</v>
      </c>
      <c r="C78" s="7">
        <v>8005.92</v>
      </c>
      <c r="D78" s="7">
        <v>5699.89</v>
      </c>
      <c r="E78" s="7">
        <v>4761.53</v>
      </c>
      <c r="F78" s="7">
        <v>5710</v>
      </c>
      <c r="G78" s="7">
        <v>5380.4</v>
      </c>
      <c r="H78" s="7">
        <v>4817.97</v>
      </c>
      <c r="I78" s="7">
        <v>6353.88</v>
      </c>
      <c r="J78" s="7">
        <v>5809.53</v>
      </c>
      <c r="K78" s="7">
        <v>8602.7</v>
      </c>
      <c r="L78" s="7">
        <v>7880.06</v>
      </c>
      <c r="M78" s="7">
        <v>8028.31</v>
      </c>
      <c r="N78" s="6">
        <f>SUM(B78:M78)</f>
        <v>78080.15</v>
      </c>
    </row>
    <row r="79" spans="1:14" ht="12.75">
      <c r="A79" t="s">
        <v>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t="s">
        <v>68</v>
      </c>
      <c r="B80" s="6">
        <f aca="true" t="shared" si="1" ref="B80:M80">SUM(B12:B78)</f>
        <v>39528402.68000001</v>
      </c>
      <c r="C80" s="6">
        <f t="shared" si="1"/>
        <v>34172307.81333333</v>
      </c>
      <c r="D80" s="6">
        <f t="shared" si="1"/>
        <v>29118655.686666667</v>
      </c>
      <c r="E80" s="6">
        <f t="shared" si="1"/>
        <v>28925359.993333336</v>
      </c>
      <c r="F80" s="6">
        <f t="shared" si="1"/>
        <v>29133595.89333333</v>
      </c>
      <c r="G80" s="6">
        <f t="shared" si="1"/>
        <v>33159334.910416666</v>
      </c>
      <c r="H80" s="6">
        <f t="shared" si="1"/>
        <v>36387923.87333332</v>
      </c>
      <c r="I80" s="6">
        <f>SUM(I12:I78)</f>
        <v>42088774.02666668</v>
      </c>
      <c r="J80" s="6">
        <f t="shared" si="1"/>
        <v>54679769.390000015</v>
      </c>
      <c r="K80" s="6">
        <f t="shared" si="1"/>
        <v>52823104.41666667</v>
      </c>
      <c r="L80" s="6">
        <f t="shared" si="1"/>
        <v>43157074.23</v>
      </c>
      <c r="M80" s="6">
        <f t="shared" si="1"/>
        <v>43046309.59666667</v>
      </c>
      <c r="N80" s="6">
        <f>SUM(B80:M80)</f>
        <v>466220612.5104168</v>
      </c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" right="0" top="0.25" bottom="0.25" header="0" footer="0"/>
  <pageSetup fitToHeight="10" horizontalDpi="600" verticalDpi="600" orientation="landscape" scale="10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82"/>
  <sheetViews>
    <sheetView zoomScalePageLayoutView="0" workbookViewId="0" topLeftCell="A1">
      <pane xSplit="1" ySplit="11" topLeftCell="B4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5" sqref="B55"/>
    </sheetView>
  </sheetViews>
  <sheetFormatPr defaultColWidth="9.33203125" defaultRowHeight="12.75"/>
  <cols>
    <col min="1" max="1" width="16.16015625" style="0" bestFit="1" customWidth="1"/>
    <col min="7" max="7" width="10.16015625" style="0" bestFit="1" customWidth="1"/>
    <col min="10" max="11" width="10.16015625" style="0" bestFit="1" customWidth="1"/>
    <col min="13" max="13" width="10.16015625" style="0" bestFit="1" customWidth="1"/>
    <col min="14" max="14" width="10.16015625" style="6" bestFit="1" customWidth="1"/>
  </cols>
  <sheetData>
    <row r="1" spans="1:14" ht="12.75">
      <c r="A1" t="str">
        <f>SFY0910!A1</f>
        <v>VALIDATED TAX RECEIPTS DATA FOR:  JULY, 2009 thru June, 2010</v>
      </c>
      <c r="N1" t="s">
        <v>89</v>
      </c>
    </row>
    <row r="2" ht="12.75">
      <c r="N2"/>
    </row>
    <row r="3" spans="1:14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spans="2:14" ht="12.75">
      <c r="B9" s="2">
        <v>39995</v>
      </c>
      <c r="C9" s="2">
        <v>40026</v>
      </c>
      <c r="D9" s="2">
        <v>40057</v>
      </c>
      <c r="E9" s="2">
        <v>40087</v>
      </c>
      <c r="F9" s="2">
        <v>40118</v>
      </c>
      <c r="G9" s="2">
        <v>40148</v>
      </c>
      <c r="H9" s="2">
        <v>40179</v>
      </c>
      <c r="I9" s="2">
        <v>40210</v>
      </c>
      <c r="J9" s="2">
        <v>40238</v>
      </c>
      <c r="K9" s="2">
        <v>40269</v>
      </c>
      <c r="L9" s="2">
        <v>40299</v>
      </c>
      <c r="M9" s="2">
        <v>40330</v>
      </c>
      <c r="N9" s="3" t="s">
        <v>137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2.75">
      <c r="A11" t="s">
        <v>1</v>
      </c>
    </row>
    <row r="12" spans="1:14" ht="12.75">
      <c r="A12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f>SUM(B12:M12)</f>
        <v>0</v>
      </c>
    </row>
    <row r="13" spans="1:14" ht="12.75">
      <c r="A13" t="s">
        <v>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f aca="true" t="shared" si="0" ref="N13:N76">SUM(B13:M13)</f>
        <v>0</v>
      </c>
    </row>
    <row r="14" spans="1:14" ht="12.75">
      <c r="A14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f t="shared" si="0"/>
        <v>0</v>
      </c>
    </row>
    <row r="15" spans="1:14" ht="12.75">
      <c r="A15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f t="shared" si="0"/>
        <v>0</v>
      </c>
    </row>
    <row r="16" spans="1:14" ht="12.75">
      <c r="A16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f t="shared" si="0"/>
        <v>0</v>
      </c>
    </row>
    <row r="17" spans="1:14" ht="12.75">
      <c r="A17" t="s">
        <v>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f t="shared" si="0"/>
        <v>0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f t="shared" si="0"/>
        <v>0</v>
      </c>
    </row>
    <row r="20" spans="1:14" ht="12.75">
      <c r="A20" t="s">
        <v>96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0</v>
      </c>
    </row>
    <row r="21" spans="1:14" ht="12.75">
      <c r="A21" t="s">
        <v>10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0</v>
      </c>
    </row>
    <row r="22" spans="1:14" ht="12.75">
      <c r="A22" t="s">
        <v>11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f t="shared" si="0"/>
        <v>0</v>
      </c>
    </row>
    <row r="23" spans="1:14" ht="12.75">
      <c r="A23" t="s">
        <v>12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0</v>
      </c>
    </row>
    <row r="24" spans="1:14" ht="12.75">
      <c r="A24" s="25" t="s">
        <v>128</v>
      </c>
      <c r="B24" s="7">
        <v>2384713.26</v>
      </c>
      <c r="C24" s="7">
        <v>2731032.96</v>
      </c>
      <c r="D24" s="7">
        <v>2500849.08</v>
      </c>
      <c r="E24" s="7">
        <v>2150486.61</v>
      </c>
      <c r="F24" s="7">
        <v>2679689.32</v>
      </c>
      <c r="G24" s="7">
        <f>5146077.53*0.625</f>
        <v>3216298.4562500003</v>
      </c>
      <c r="H24" s="7">
        <v>3808173.53</v>
      </c>
      <c r="I24" s="7">
        <v>4572643.43</v>
      </c>
      <c r="J24" s="7">
        <v>5568838.89</v>
      </c>
      <c r="K24" s="7">
        <v>5430218.27</v>
      </c>
      <c r="L24" s="7">
        <v>3569858.8</v>
      </c>
      <c r="M24" s="7">
        <v>2807334.44</v>
      </c>
      <c r="N24" s="6">
        <f>SUM(B24:M24)</f>
        <v>41420137.04625</v>
      </c>
    </row>
    <row r="25" spans="1:14" ht="12.75">
      <c r="A25" t="s">
        <v>13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</row>
    <row r="26" spans="1:14" ht="12.75">
      <c r="A26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</row>
    <row r="27" spans="1:14" ht="12.75">
      <c r="A27" s="26" t="s">
        <v>15</v>
      </c>
      <c r="B27" s="7">
        <v>380899.9</v>
      </c>
      <c r="C27" s="7">
        <f>1138198.22/3</f>
        <v>379399.4066666667</v>
      </c>
      <c r="D27" s="7">
        <f>1025432.5/3</f>
        <v>341810.8333333333</v>
      </c>
      <c r="E27" s="7">
        <f>1194051.39/3</f>
        <v>398017.12999999995</v>
      </c>
      <c r="F27" s="7">
        <f>947789.15/3</f>
        <v>315929.7166666667</v>
      </c>
      <c r="G27" s="7">
        <f>950616.43/3</f>
        <v>316872.14333333337</v>
      </c>
      <c r="H27" s="7">
        <f>1004591.21/3</f>
        <v>334863.73666666663</v>
      </c>
      <c r="I27" s="7">
        <f>1203880.48/3</f>
        <v>401293.49333333335</v>
      </c>
      <c r="J27" s="7">
        <f>1381718.58/3</f>
        <v>460572.86000000004</v>
      </c>
      <c r="K27" s="7">
        <f>1214033.02/3</f>
        <v>404677.67333333334</v>
      </c>
      <c r="L27" s="7">
        <f>1257439.38/3</f>
        <v>419146.45999999996</v>
      </c>
      <c r="M27" s="7">
        <f>1270524.73/3</f>
        <v>423508.24333333335</v>
      </c>
      <c r="N27" s="6">
        <f>SUM(B27:M27)</f>
        <v>4576991.596666667</v>
      </c>
    </row>
    <row r="28" spans="1:14" ht="12.75">
      <c r="A28" t="s">
        <v>16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f t="shared" si="0"/>
        <v>0</v>
      </c>
    </row>
    <row r="29" spans="1:14" ht="12.75">
      <c r="A29" t="s">
        <v>17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f t="shared" si="0"/>
        <v>0</v>
      </c>
    </row>
    <row r="30" spans="1:14" ht="12.75">
      <c r="A30" t="s">
        <v>18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f t="shared" si="0"/>
        <v>0</v>
      </c>
    </row>
    <row r="31" spans="1:14" ht="12.75">
      <c r="A31" t="s">
        <v>19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f t="shared" si="0"/>
        <v>0</v>
      </c>
    </row>
    <row r="32" spans="1:14" ht="12.75">
      <c r="A32" t="s">
        <v>20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0</v>
      </c>
    </row>
    <row r="33" spans="1:14" ht="12.75">
      <c r="A33" t="s">
        <v>21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 t="shared" si="0"/>
        <v>0</v>
      </c>
    </row>
    <row r="34" spans="1:14" ht="12.75">
      <c r="A34" t="s">
        <v>22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f t="shared" si="0"/>
        <v>0</v>
      </c>
    </row>
    <row r="35" spans="1:14" ht="12.75">
      <c r="A35" t="s">
        <v>23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0</v>
      </c>
    </row>
    <row r="36" spans="1:14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</row>
    <row r="37" spans="1:14" ht="12.75">
      <c r="A37" t="s">
        <v>25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f t="shared" si="0"/>
        <v>0</v>
      </c>
    </row>
    <row r="38" spans="1:14" ht="12.75">
      <c r="A38" t="s">
        <v>26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f t="shared" si="0"/>
        <v>0</v>
      </c>
    </row>
    <row r="39" spans="1:14" ht="12.75">
      <c r="A39" t="s">
        <v>27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f t="shared" si="0"/>
        <v>0</v>
      </c>
    </row>
    <row r="40" spans="1:14" ht="12.75">
      <c r="A40" t="s">
        <v>28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f t="shared" si="0"/>
        <v>0</v>
      </c>
    </row>
    <row r="41" spans="1:14" ht="12.75">
      <c r="A41" t="s">
        <v>29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f t="shared" si="0"/>
        <v>0</v>
      </c>
    </row>
    <row r="42" spans="1:14" ht="12.75">
      <c r="A42" t="s">
        <v>30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f t="shared" si="0"/>
        <v>0</v>
      </c>
    </row>
    <row r="43" spans="1:14" ht="12.75">
      <c r="A43" t="s">
        <v>31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f t="shared" si="0"/>
        <v>0</v>
      </c>
    </row>
    <row r="44" spans="1:14" ht="12.75">
      <c r="A44" t="s">
        <v>32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f t="shared" si="0"/>
        <v>0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f t="shared" si="0"/>
        <v>0</v>
      </c>
    </row>
    <row r="47" spans="1:14" ht="12.75">
      <c r="A47" t="s">
        <v>35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f t="shared" si="0"/>
        <v>0</v>
      </c>
    </row>
    <row r="48" spans="1:14" ht="12.75">
      <c r="A48" t="s">
        <v>36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f t="shared" si="0"/>
        <v>0</v>
      </c>
    </row>
    <row r="49" spans="1:14" ht="12.75">
      <c r="A49" t="s">
        <v>37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f t="shared" si="0"/>
        <v>0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39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f t="shared" si="0"/>
        <v>0</v>
      </c>
    </row>
    <row r="52" spans="1:14" ht="12.75">
      <c r="A52" t="s">
        <v>40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f t="shared" si="0"/>
        <v>0</v>
      </c>
    </row>
    <row r="53" spans="1:14" ht="12.75">
      <c r="A53" t="s">
        <v>41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f t="shared" si="0"/>
        <v>0</v>
      </c>
    </row>
    <row r="54" spans="1:14" ht="12.75">
      <c r="A54" t="s">
        <v>42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f t="shared" si="0"/>
        <v>0</v>
      </c>
    </row>
    <row r="55" spans="1:14" ht="12.75">
      <c r="A55" s="26" t="s">
        <v>43</v>
      </c>
      <c r="B55" s="7">
        <v>340640.08</v>
      </c>
      <c r="C55" s="7">
        <v>387017.02</v>
      </c>
      <c r="D55" s="7">
        <v>305690.2</v>
      </c>
      <c r="E55" s="7">
        <v>192169.23</v>
      </c>
      <c r="F55" s="7">
        <v>261729</v>
      </c>
      <c r="G55" s="7">
        <v>328390.85</v>
      </c>
      <c r="H55" s="7">
        <v>420337.57</v>
      </c>
      <c r="I55" s="7">
        <v>452367.94</v>
      </c>
      <c r="J55" s="7">
        <v>553062.4</v>
      </c>
      <c r="K55" s="7">
        <v>672914.38</v>
      </c>
      <c r="L55" s="7">
        <v>509515.32</v>
      </c>
      <c r="M55" s="7">
        <v>406090.89</v>
      </c>
      <c r="N55" s="6">
        <f t="shared" si="0"/>
        <v>4829924.879999999</v>
      </c>
    </row>
    <row r="56" spans="1:14" ht="12.75">
      <c r="A56" t="s">
        <v>44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f t="shared" si="0"/>
        <v>0</v>
      </c>
    </row>
    <row r="57" spans="1:14" ht="12.75">
      <c r="A57" t="s">
        <v>45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f t="shared" si="0"/>
        <v>0</v>
      </c>
    </row>
    <row r="58" spans="1:14" ht="12.75">
      <c r="A58" t="s">
        <v>46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f t="shared" si="0"/>
        <v>0</v>
      </c>
    </row>
    <row r="59" spans="1:14" ht="12.75">
      <c r="A59" t="s">
        <v>47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f t="shared" si="0"/>
        <v>0</v>
      </c>
    </row>
    <row r="60" spans="1:14" ht="12.75">
      <c r="A60" t="s">
        <v>48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f t="shared" si="0"/>
        <v>0</v>
      </c>
    </row>
    <row r="61" spans="1:14" ht="12.75">
      <c r="A61" t="s">
        <v>49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f t="shared" si="0"/>
        <v>0</v>
      </c>
    </row>
    <row r="62" spans="1:14" ht="12.75">
      <c r="A62" t="s">
        <v>50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f t="shared" si="0"/>
        <v>0</v>
      </c>
    </row>
    <row r="63" spans="1:14" ht="12.75">
      <c r="A63" t="s">
        <v>51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f t="shared" si="0"/>
        <v>0</v>
      </c>
    </row>
    <row r="64" spans="1:14" ht="12.75">
      <c r="A64" t="s">
        <v>52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f t="shared" si="0"/>
        <v>0</v>
      </c>
    </row>
    <row r="65" spans="1:14" ht="12.75">
      <c r="A65" t="s">
        <v>53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f t="shared" si="0"/>
        <v>0</v>
      </c>
    </row>
    <row r="66" spans="1:14" ht="12.75">
      <c r="A66" t="s">
        <v>54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f t="shared" si="0"/>
        <v>0</v>
      </c>
    </row>
    <row r="67" spans="1:14" ht="12.75">
      <c r="A67" t="s">
        <v>55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f t="shared" si="0"/>
        <v>0</v>
      </c>
    </row>
    <row r="68" spans="1:14" ht="12.75">
      <c r="A68" t="s">
        <v>56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f t="shared" si="0"/>
        <v>0</v>
      </c>
    </row>
    <row r="69" spans="1:14" ht="12.75">
      <c r="A69" t="s">
        <v>57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f t="shared" si="0"/>
        <v>0</v>
      </c>
    </row>
    <row r="70" spans="1:14" ht="12.75">
      <c r="A70" t="s">
        <v>58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f t="shared" si="0"/>
        <v>0</v>
      </c>
    </row>
    <row r="71" spans="1:14" ht="12.75">
      <c r="A71" t="s">
        <v>59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f t="shared" si="0"/>
        <v>0</v>
      </c>
    </row>
    <row r="72" spans="1:14" ht="12.75">
      <c r="A72" t="s">
        <v>60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f t="shared" si="0"/>
        <v>0</v>
      </c>
    </row>
    <row r="73" spans="1:14" ht="12.75">
      <c r="A73" t="s">
        <v>130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f t="shared" si="0"/>
        <v>0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s="26" t="s">
        <v>63</v>
      </c>
      <c r="B75" s="7">
        <v>858403.5</v>
      </c>
      <c r="C75" s="7">
        <v>441394.31</v>
      </c>
      <c r="D75" s="7">
        <v>303692.32</v>
      </c>
      <c r="E75" s="7">
        <v>361806.66</v>
      </c>
      <c r="F75" s="7">
        <v>336099.86</v>
      </c>
      <c r="G75" s="7">
        <v>276979.64</v>
      </c>
      <c r="H75" s="7">
        <v>497351.65</v>
      </c>
      <c r="I75" s="7">
        <v>970743.06</v>
      </c>
      <c r="J75" s="7">
        <v>888346.95</v>
      </c>
      <c r="K75" s="7">
        <v>630972.66</v>
      </c>
      <c r="L75" s="7">
        <v>505211.07</v>
      </c>
      <c r="M75" s="7">
        <v>615049.01</v>
      </c>
      <c r="N75" s="6">
        <f t="shared" si="0"/>
        <v>6686050.69</v>
      </c>
    </row>
    <row r="76" spans="1:14" ht="12.75">
      <c r="A76" t="s">
        <v>64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f t="shared" si="0"/>
        <v>0</v>
      </c>
    </row>
    <row r="77" spans="1:14" ht="12.75">
      <c r="A77" t="s">
        <v>65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f>SUM(B77:M77)</f>
        <v>0</v>
      </c>
    </row>
    <row r="78" spans="1:14" ht="12.75">
      <c r="A78" t="s">
        <v>66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f>SUM(B78:M78)</f>
        <v>0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3964656.7399999998</v>
      </c>
      <c r="C80" s="6">
        <f t="shared" si="1"/>
        <v>3938843.696666667</v>
      </c>
      <c r="D80" s="6">
        <f t="shared" si="1"/>
        <v>3452042.4333333336</v>
      </c>
      <c r="E80" s="6">
        <f t="shared" si="1"/>
        <v>3102479.63</v>
      </c>
      <c r="F80" s="6">
        <f t="shared" si="1"/>
        <v>3593447.8966666665</v>
      </c>
      <c r="G80" s="6">
        <f t="shared" si="1"/>
        <v>4138541.089583334</v>
      </c>
      <c r="H80" s="6">
        <f t="shared" si="1"/>
        <v>5060726.486666667</v>
      </c>
      <c r="I80" s="6">
        <f t="shared" si="1"/>
        <v>6397047.923333334</v>
      </c>
      <c r="J80" s="6">
        <f t="shared" si="1"/>
        <v>7470821.100000001</v>
      </c>
      <c r="K80" s="6">
        <f t="shared" si="1"/>
        <v>7138782.983333333</v>
      </c>
      <c r="L80" s="6">
        <f t="shared" si="1"/>
        <v>5003731.65</v>
      </c>
      <c r="M80" s="6">
        <f t="shared" si="1"/>
        <v>4251982.583333333</v>
      </c>
      <c r="N80" s="6">
        <f>SUM(B80:M80)</f>
        <v>57513104.21291667</v>
      </c>
    </row>
    <row r="82" ht="12.75">
      <c r="G82" s="6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225"/>
  <sheetViews>
    <sheetView zoomScalePageLayoutView="0" workbookViewId="0" topLeftCell="A61">
      <selection activeCell="L79" sqref="L79"/>
    </sheetView>
  </sheetViews>
  <sheetFormatPr defaultColWidth="9.33203125" defaultRowHeight="12.75"/>
  <cols>
    <col min="1" max="1" width="16.16015625" style="0" bestFit="1" customWidth="1"/>
    <col min="11" max="11" width="9.83203125" style="0" bestFit="1" customWidth="1"/>
    <col min="12" max="12" width="10.16015625" style="0" bestFit="1" customWidth="1"/>
    <col min="14" max="14" width="10.16015625" style="0" bestFit="1" customWidth="1"/>
  </cols>
  <sheetData>
    <row r="1" spans="1:14" ht="12.75">
      <c r="A1" t="str">
        <f>SFY0910!A1</f>
        <v>VALIDATED TAX RECEIPTS DATA FOR:  JULY, 2009 thru June, 2010</v>
      </c>
      <c r="N1" t="s">
        <v>89</v>
      </c>
    </row>
    <row r="3" spans="1:14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ht="12.75">
      <c r="N8" s="6"/>
    </row>
    <row r="9" spans="2:14" ht="12.75">
      <c r="B9" s="2">
        <v>39995</v>
      </c>
      <c r="C9" s="2">
        <v>40026</v>
      </c>
      <c r="D9" s="2">
        <v>40057</v>
      </c>
      <c r="E9" s="2">
        <v>40087</v>
      </c>
      <c r="F9" s="2">
        <v>40118</v>
      </c>
      <c r="G9" s="2">
        <v>40148</v>
      </c>
      <c r="H9" s="2">
        <v>40179</v>
      </c>
      <c r="I9" s="2">
        <v>40210</v>
      </c>
      <c r="J9" s="2">
        <v>40238</v>
      </c>
      <c r="K9" s="2">
        <v>40269</v>
      </c>
      <c r="L9" s="2">
        <v>40299</v>
      </c>
      <c r="M9" s="2">
        <v>40330</v>
      </c>
      <c r="N9" s="3" t="s">
        <v>137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3">
        <v>108512.73</v>
      </c>
      <c r="C12" s="14">
        <v>103610.83</v>
      </c>
      <c r="D12" s="14">
        <v>106205.05</v>
      </c>
      <c r="E12" s="14">
        <v>102125.96</v>
      </c>
      <c r="F12" s="17">
        <v>104343.51</v>
      </c>
      <c r="G12" s="14">
        <v>98533.13</v>
      </c>
      <c r="H12" s="20">
        <v>77862.33</v>
      </c>
      <c r="I12" s="22">
        <v>99932.28</v>
      </c>
      <c r="J12" s="14">
        <v>99117.8</v>
      </c>
      <c r="K12" s="14">
        <v>118972.95</v>
      </c>
      <c r="L12" s="24">
        <v>117129.34</v>
      </c>
      <c r="M12" s="24">
        <v>115451.43</v>
      </c>
      <c r="N12" s="6">
        <f>SUM(B12:M12)</f>
        <v>1251797.3399999999</v>
      </c>
    </row>
    <row r="13" spans="1:14" ht="12.75">
      <c r="A13" t="s">
        <v>91</v>
      </c>
      <c r="B13" s="13">
        <v>17262.7</v>
      </c>
      <c r="C13" s="14">
        <v>16941.18</v>
      </c>
      <c r="D13" s="14">
        <v>16914.32</v>
      </c>
      <c r="E13" s="14">
        <v>16788.93</v>
      </c>
      <c r="F13" s="17">
        <v>16717.47</v>
      </c>
      <c r="G13" s="14">
        <v>14917.86</v>
      </c>
      <c r="H13" s="20">
        <v>17025.9</v>
      </c>
      <c r="I13" s="22">
        <v>14995.18</v>
      </c>
      <c r="J13" s="14">
        <v>14686.16</v>
      </c>
      <c r="K13" s="14">
        <v>17855.85</v>
      </c>
      <c r="L13" s="24">
        <v>17474.36</v>
      </c>
      <c r="M13" s="24">
        <v>16991.69</v>
      </c>
      <c r="N13" s="6">
        <f aca="true" t="shared" si="0" ref="N13:N76">SUM(B13:M13)</f>
        <v>198571.60000000003</v>
      </c>
    </row>
    <row r="14" spans="1:14" ht="12.75">
      <c r="A14" s="27" t="s">
        <v>92</v>
      </c>
      <c r="B14" s="13">
        <v>98778.65</v>
      </c>
      <c r="C14" s="14">
        <v>94600.01</v>
      </c>
      <c r="D14" s="14">
        <v>95857.14</v>
      </c>
      <c r="E14" s="14">
        <v>85058.48</v>
      </c>
      <c r="F14" s="17">
        <v>81391.27</v>
      </c>
      <c r="G14" s="14">
        <v>71779.27</v>
      </c>
      <c r="H14" s="20">
        <v>77084.64</v>
      </c>
      <c r="I14" s="22">
        <v>74174.18</v>
      </c>
      <c r="J14" s="14">
        <v>77660.28</v>
      </c>
      <c r="K14" s="14">
        <v>92838.84</v>
      </c>
      <c r="L14" s="24">
        <v>102803.33</v>
      </c>
      <c r="M14" s="24">
        <v>98834.27</v>
      </c>
      <c r="N14" s="6">
        <f t="shared" si="0"/>
        <v>1050860.3599999999</v>
      </c>
    </row>
    <row r="15" spans="1:14" ht="12.75">
      <c r="A15" t="s">
        <v>5</v>
      </c>
      <c r="B15" s="13">
        <v>1872.48</v>
      </c>
      <c r="C15" s="14">
        <v>1340.6</v>
      </c>
      <c r="D15" s="14">
        <v>1559.29</v>
      </c>
      <c r="E15" s="14">
        <v>1708.17</v>
      </c>
      <c r="F15" s="17">
        <v>1587.39</v>
      </c>
      <c r="G15" s="14">
        <v>1435.74</v>
      </c>
      <c r="H15" s="20">
        <v>1722.2</v>
      </c>
      <c r="I15" s="22">
        <v>1312.68</v>
      </c>
      <c r="J15" s="14">
        <v>3759.27</v>
      </c>
      <c r="K15" s="14">
        <v>5000.89</v>
      </c>
      <c r="L15" s="24">
        <v>4131.5</v>
      </c>
      <c r="M15" s="24">
        <v>4099.52</v>
      </c>
      <c r="N15" s="6">
        <f t="shared" si="0"/>
        <v>29529.730000000003</v>
      </c>
    </row>
    <row r="16" spans="1:14" ht="12.75">
      <c r="A16" t="s">
        <v>93</v>
      </c>
      <c r="B16" s="13">
        <v>32933.55</v>
      </c>
      <c r="C16" s="14">
        <v>23578.66</v>
      </c>
      <c r="D16" s="14">
        <v>27425</v>
      </c>
      <c r="E16" s="14">
        <v>30043.42</v>
      </c>
      <c r="F16" s="17">
        <v>27919.22</v>
      </c>
      <c r="G16" s="14">
        <v>25251.94</v>
      </c>
      <c r="H16" s="20">
        <v>30290.13</v>
      </c>
      <c r="I16" s="22">
        <v>22239.37</v>
      </c>
      <c r="J16" s="14">
        <v>26235.27</v>
      </c>
      <c r="K16" s="14">
        <v>34900.33</v>
      </c>
      <c r="L16" s="24">
        <v>28833.06</v>
      </c>
      <c r="M16" s="24">
        <v>28609.87</v>
      </c>
      <c r="N16" s="6">
        <f t="shared" si="0"/>
        <v>338259.82</v>
      </c>
    </row>
    <row r="17" spans="1:14" ht="12.75">
      <c r="A17" t="s">
        <v>94</v>
      </c>
      <c r="B17" s="13">
        <v>714599.03</v>
      </c>
      <c r="C17" s="14">
        <v>700642.15</v>
      </c>
      <c r="D17" s="14">
        <v>712399.25</v>
      </c>
      <c r="E17" s="14">
        <v>709401.55</v>
      </c>
      <c r="F17" s="17">
        <v>732334.45</v>
      </c>
      <c r="G17" s="14">
        <v>689237.24</v>
      </c>
      <c r="H17" s="20">
        <v>749075.65</v>
      </c>
      <c r="I17" s="22">
        <v>693429.02</v>
      </c>
      <c r="J17" s="14">
        <v>678353.67</v>
      </c>
      <c r="K17" s="14">
        <v>758703.43</v>
      </c>
      <c r="L17" s="24">
        <v>662399.19</v>
      </c>
      <c r="M17" s="24">
        <v>686721.7</v>
      </c>
      <c r="N17" s="6">
        <f t="shared" si="0"/>
        <v>8487296.33</v>
      </c>
    </row>
    <row r="18" spans="1:14" ht="12.75">
      <c r="A18" t="s">
        <v>8</v>
      </c>
      <c r="B18" s="13">
        <v>2503.69</v>
      </c>
      <c r="C18" s="14">
        <v>1792.51</v>
      </c>
      <c r="D18" s="14">
        <v>2084.93</v>
      </c>
      <c r="E18" s="14">
        <v>2283.98</v>
      </c>
      <c r="F18" s="17">
        <v>2122.49</v>
      </c>
      <c r="G18" s="14">
        <v>1919.72</v>
      </c>
      <c r="H18" s="20">
        <v>2302.74</v>
      </c>
      <c r="I18" s="22">
        <v>1674.66</v>
      </c>
      <c r="J18" s="14">
        <v>1240.7</v>
      </c>
      <c r="K18" s="14">
        <v>1650.47</v>
      </c>
      <c r="L18" s="24">
        <v>1363.54</v>
      </c>
      <c r="M18" s="24">
        <v>1352.98</v>
      </c>
      <c r="N18" s="6">
        <f t="shared" si="0"/>
        <v>22292.41</v>
      </c>
    </row>
    <row r="19" spans="1:14" ht="12.75">
      <c r="A19" t="s">
        <v>95</v>
      </c>
      <c r="B19" s="13">
        <v>73277.31</v>
      </c>
      <c r="C19" s="14">
        <v>71061.63</v>
      </c>
      <c r="D19" s="14">
        <v>69380.12</v>
      </c>
      <c r="E19" s="14">
        <v>69871.21</v>
      </c>
      <c r="F19" s="17">
        <v>73394.35</v>
      </c>
      <c r="G19" s="14">
        <v>73513.8</v>
      </c>
      <c r="H19" s="20">
        <v>78367.79</v>
      </c>
      <c r="I19" s="22">
        <v>79408.63</v>
      </c>
      <c r="J19" s="14">
        <v>79180.73</v>
      </c>
      <c r="K19" s="14">
        <v>92643.08</v>
      </c>
      <c r="L19" s="24">
        <v>85635.98</v>
      </c>
      <c r="M19" s="24">
        <v>82817.74</v>
      </c>
      <c r="N19" s="6">
        <f t="shared" si="0"/>
        <v>928552.3699999999</v>
      </c>
    </row>
    <row r="20" spans="1:14" ht="12.75">
      <c r="A20" t="s">
        <v>96</v>
      </c>
      <c r="B20" s="13">
        <v>45774.34</v>
      </c>
      <c r="C20" s="14">
        <v>46081.65</v>
      </c>
      <c r="D20" s="14">
        <v>45214.76</v>
      </c>
      <c r="E20" s="14">
        <v>46202.78</v>
      </c>
      <c r="F20" s="17">
        <v>46471.57</v>
      </c>
      <c r="G20" s="14">
        <v>43948.15</v>
      </c>
      <c r="H20" s="20">
        <v>46291.34</v>
      </c>
      <c r="I20" s="22">
        <v>42546.86</v>
      </c>
      <c r="J20" s="14">
        <v>46068.16</v>
      </c>
      <c r="K20" s="14">
        <v>54397.66</v>
      </c>
      <c r="L20" s="24">
        <v>54558.15</v>
      </c>
      <c r="M20" s="24">
        <v>54643.52</v>
      </c>
      <c r="N20" s="6">
        <f t="shared" si="0"/>
        <v>572198.9400000001</v>
      </c>
    </row>
    <row r="21" spans="1:14" ht="12.75">
      <c r="A21" t="s">
        <v>97</v>
      </c>
      <c r="B21" s="13">
        <v>69290.65</v>
      </c>
      <c r="C21" s="14">
        <v>68045.74</v>
      </c>
      <c r="D21" s="14">
        <v>70175.35</v>
      </c>
      <c r="E21" s="14">
        <v>69732.6</v>
      </c>
      <c r="F21" s="17">
        <v>71027.81</v>
      </c>
      <c r="G21" s="14">
        <v>65987.39</v>
      </c>
      <c r="H21" s="20">
        <v>64952.79</v>
      </c>
      <c r="I21" s="22">
        <v>66508.87</v>
      </c>
      <c r="J21" s="14">
        <v>68592.33</v>
      </c>
      <c r="K21" s="14">
        <v>77678.98</v>
      </c>
      <c r="L21" s="24">
        <v>77815.35</v>
      </c>
      <c r="M21" s="24">
        <v>86884.07</v>
      </c>
      <c r="N21" s="6">
        <f t="shared" si="0"/>
        <v>856691.9299999999</v>
      </c>
    </row>
    <row r="22" spans="1:14" ht="12.75">
      <c r="A22" t="s">
        <v>98</v>
      </c>
      <c r="B22" s="13">
        <v>107276.14</v>
      </c>
      <c r="C22" s="14">
        <v>101477.86</v>
      </c>
      <c r="D22" s="14">
        <v>102755.93</v>
      </c>
      <c r="E22" s="14">
        <v>104236.48</v>
      </c>
      <c r="F22" s="17">
        <v>111184.04</v>
      </c>
      <c r="G22" s="14">
        <v>113646.54</v>
      </c>
      <c r="H22" s="20">
        <v>120539.04</v>
      </c>
      <c r="I22" s="22">
        <v>122879.14</v>
      </c>
      <c r="J22" s="14">
        <v>124838.73</v>
      </c>
      <c r="K22" s="14">
        <v>145074.84</v>
      </c>
      <c r="L22" s="24">
        <v>132961.03</v>
      </c>
      <c r="M22" s="24">
        <v>122063.8</v>
      </c>
      <c r="N22" s="6">
        <f t="shared" si="0"/>
        <v>1408933.57</v>
      </c>
    </row>
    <row r="23" spans="1:14" ht="12.75">
      <c r="A23" t="s">
        <v>12</v>
      </c>
      <c r="B23" s="13">
        <v>57222.47</v>
      </c>
      <c r="C23" s="14">
        <v>54337.16</v>
      </c>
      <c r="D23" s="14">
        <v>51721.87</v>
      </c>
      <c r="E23" s="14">
        <v>51993.87</v>
      </c>
      <c r="F23" s="17">
        <v>52961.09</v>
      </c>
      <c r="G23" s="14">
        <v>51865.45</v>
      </c>
      <c r="H23" s="20">
        <v>56464.38</v>
      </c>
      <c r="I23" s="22">
        <v>47620.01</v>
      </c>
      <c r="J23" s="14">
        <v>41977.27</v>
      </c>
      <c r="K23" s="14">
        <v>51426.59</v>
      </c>
      <c r="L23" s="24">
        <v>49694.45</v>
      </c>
      <c r="M23" s="24">
        <v>49372.93</v>
      </c>
      <c r="N23" s="6">
        <f t="shared" si="0"/>
        <v>616657.54</v>
      </c>
    </row>
    <row r="24" spans="1:14" ht="12.75">
      <c r="A24" t="s">
        <v>129</v>
      </c>
      <c r="B24" s="13">
        <v>884489.27</v>
      </c>
      <c r="C24" s="14">
        <v>845008.62</v>
      </c>
      <c r="D24" s="14">
        <v>870996.24</v>
      </c>
      <c r="E24" s="14">
        <v>937855.91</v>
      </c>
      <c r="F24" s="17">
        <v>933831.63</v>
      </c>
      <c r="G24" s="14">
        <v>880798.07</v>
      </c>
      <c r="H24" s="20">
        <v>936263.97</v>
      </c>
      <c r="I24" s="22">
        <v>874690.84</v>
      </c>
      <c r="J24" s="14">
        <v>868854.56</v>
      </c>
      <c r="K24" s="14">
        <v>981129.37</v>
      </c>
      <c r="L24" s="24">
        <v>656096.89</v>
      </c>
      <c r="M24" s="24">
        <v>682920.78</v>
      </c>
      <c r="N24" s="6">
        <f t="shared" si="0"/>
        <v>10352936.149999999</v>
      </c>
    </row>
    <row r="25" spans="1:14" ht="12.75">
      <c r="A25" t="s">
        <v>13</v>
      </c>
      <c r="B25" s="13">
        <v>11290.71</v>
      </c>
      <c r="C25" s="14">
        <v>10052.49</v>
      </c>
      <c r="D25" s="14">
        <v>10208.39</v>
      </c>
      <c r="E25" s="14">
        <v>10416.02</v>
      </c>
      <c r="F25" s="17">
        <v>10612.91</v>
      </c>
      <c r="G25" s="14">
        <v>10373.34</v>
      </c>
      <c r="H25" s="20">
        <v>12025.46</v>
      </c>
      <c r="I25" s="22">
        <v>11324.12</v>
      </c>
      <c r="J25" s="14">
        <v>11670.96</v>
      </c>
      <c r="K25" s="14">
        <v>13279.43</v>
      </c>
      <c r="L25" s="24">
        <v>12463.62</v>
      </c>
      <c r="M25" s="24">
        <v>12660.67</v>
      </c>
      <c r="N25" s="6">
        <f t="shared" si="0"/>
        <v>136378.12</v>
      </c>
    </row>
    <row r="26" spans="1:14" ht="12.75">
      <c r="A26" t="s">
        <v>14</v>
      </c>
      <c r="B26" s="13">
        <v>1920.53</v>
      </c>
      <c r="C26" s="14">
        <v>1375</v>
      </c>
      <c r="D26" s="14">
        <v>1599.3</v>
      </c>
      <c r="E26" s="14">
        <v>1751.98</v>
      </c>
      <c r="F26" s="17">
        <v>1628.12</v>
      </c>
      <c r="G26" s="14">
        <v>1472.58</v>
      </c>
      <c r="H26" s="20">
        <v>1766.38</v>
      </c>
      <c r="I26" s="22">
        <v>1360.46</v>
      </c>
      <c r="J26" s="14">
        <v>4518.98</v>
      </c>
      <c r="K26" s="14">
        <v>6011.52</v>
      </c>
      <c r="L26" s="24">
        <v>4966.44</v>
      </c>
      <c r="M26" s="24">
        <v>4927.98</v>
      </c>
      <c r="N26" s="6">
        <f t="shared" si="0"/>
        <v>33299.27</v>
      </c>
    </row>
    <row r="27" spans="1:14" ht="12.75">
      <c r="A27" t="s">
        <v>99</v>
      </c>
      <c r="B27" s="13">
        <v>106777.24</v>
      </c>
      <c r="C27" s="14">
        <v>76446.83</v>
      </c>
      <c r="D27" s="14">
        <v>88917.42</v>
      </c>
      <c r="E27" s="14">
        <v>97406.86</v>
      </c>
      <c r="F27" s="17">
        <v>90519.81</v>
      </c>
      <c r="G27" s="14">
        <v>81871.91</v>
      </c>
      <c r="H27" s="20">
        <v>98206.78</v>
      </c>
      <c r="I27" s="22">
        <v>71987.33</v>
      </c>
      <c r="J27" s="14">
        <v>79548.62</v>
      </c>
      <c r="K27" s="14">
        <v>105822.16</v>
      </c>
      <c r="L27" s="24">
        <v>87425.45</v>
      </c>
      <c r="M27" s="24">
        <v>86748.7</v>
      </c>
      <c r="N27" s="6">
        <f t="shared" si="0"/>
        <v>1071679.1099999999</v>
      </c>
    </row>
    <row r="28" spans="1:14" ht="12.75">
      <c r="A28" t="s">
        <v>100</v>
      </c>
      <c r="B28" s="13">
        <v>148078.86</v>
      </c>
      <c r="C28" s="14">
        <v>137656.81</v>
      </c>
      <c r="D28" s="14">
        <v>141037.72</v>
      </c>
      <c r="E28" s="14">
        <v>130860.7</v>
      </c>
      <c r="F28" s="17">
        <v>129092.74</v>
      </c>
      <c r="G28" s="14">
        <v>122322.23</v>
      </c>
      <c r="H28" s="20">
        <v>126991.01</v>
      </c>
      <c r="I28" s="22">
        <v>116220.56</v>
      </c>
      <c r="J28" s="14">
        <v>119921.47</v>
      </c>
      <c r="K28" s="14">
        <v>140256.46</v>
      </c>
      <c r="L28" s="24">
        <v>140731.01</v>
      </c>
      <c r="M28" s="24">
        <v>144412.76</v>
      </c>
      <c r="N28" s="6">
        <f t="shared" si="0"/>
        <v>1597582.3299999998</v>
      </c>
    </row>
    <row r="29" spans="1:14" ht="12.75">
      <c r="A29" t="s">
        <v>17</v>
      </c>
      <c r="B29" s="13">
        <v>33858.8</v>
      </c>
      <c r="C29" s="14">
        <v>32142.53</v>
      </c>
      <c r="D29" s="14">
        <v>32740.25</v>
      </c>
      <c r="E29" s="14">
        <v>30643.5</v>
      </c>
      <c r="F29" s="17">
        <v>33563.68</v>
      </c>
      <c r="G29" s="14">
        <v>30342.79</v>
      </c>
      <c r="H29" s="20">
        <v>31941.07</v>
      </c>
      <c r="I29" s="22">
        <v>30335.69</v>
      </c>
      <c r="J29" s="14">
        <v>30326.47</v>
      </c>
      <c r="K29" s="14">
        <v>37248.41</v>
      </c>
      <c r="L29" s="24">
        <v>36159.41</v>
      </c>
      <c r="M29" s="24">
        <v>35591.93</v>
      </c>
      <c r="N29" s="6">
        <f t="shared" si="0"/>
        <v>394894.5300000001</v>
      </c>
    </row>
    <row r="30" spans="1:14" ht="12.75">
      <c r="A30" t="s">
        <v>18</v>
      </c>
      <c r="B30" s="13">
        <v>1250.76</v>
      </c>
      <c r="C30" s="14">
        <v>895.48</v>
      </c>
      <c r="D30" s="14">
        <v>1041.55</v>
      </c>
      <c r="E30" s="14">
        <v>1141</v>
      </c>
      <c r="F30" s="17">
        <v>1060.32</v>
      </c>
      <c r="G30" s="14">
        <v>959.03</v>
      </c>
      <c r="H30" s="20">
        <v>1150.38</v>
      </c>
      <c r="I30" s="22">
        <v>848.14</v>
      </c>
      <c r="J30" s="14">
        <v>1162.32</v>
      </c>
      <c r="K30" s="14">
        <v>1546.21</v>
      </c>
      <c r="L30" s="24">
        <v>1277.41</v>
      </c>
      <c r="M30" s="24">
        <v>1267.51</v>
      </c>
      <c r="N30" s="6">
        <f t="shared" si="0"/>
        <v>13600.109999999999</v>
      </c>
    </row>
    <row r="31" spans="1:14" ht="12.75">
      <c r="A31" t="s">
        <v>19</v>
      </c>
      <c r="B31" s="13">
        <v>3502.92</v>
      </c>
      <c r="C31" s="14">
        <v>2507.9</v>
      </c>
      <c r="D31" s="14">
        <v>2917.01</v>
      </c>
      <c r="E31" s="14">
        <v>3195.51</v>
      </c>
      <c r="F31" s="17">
        <v>2969.57</v>
      </c>
      <c r="G31" s="14">
        <v>2685.87</v>
      </c>
      <c r="H31" s="20">
        <v>3221.75</v>
      </c>
      <c r="I31" s="22">
        <v>189833.25</v>
      </c>
      <c r="J31" s="14">
        <v>6465.74</v>
      </c>
      <c r="K31" s="14">
        <v>8601.28</v>
      </c>
      <c r="L31" s="24">
        <v>7105.98</v>
      </c>
      <c r="M31" s="24">
        <v>7050.96</v>
      </c>
      <c r="N31" s="6">
        <f t="shared" si="0"/>
        <v>240057.74</v>
      </c>
    </row>
    <row r="32" spans="1:14" ht="12.75">
      <c r="A32" t="s">
        <v>20</v>
      </c>
      <c r="B32" s="13">
        <v>7491.79</v>
      </c>
      <c r="C32" s="14">
        <v>6640.13</v>
      </c>
      <c r="D32" s="14">
        <v>7226.67</v>
      </c>
      <c r="E32" s="14">
        <v>6632.35</v>
      </c>
      <c r="F32" s="17">
        <v>7027.67</v>
      </c>
      <c r="G32" s="14">
        <v>5754.81</v>
      </c>
      <c r="H32" s="20">
        <v>8344.18</v>
      </c>
      <c r="I32" s="22">
        <v>5716.88</v>
      </c>
      <c r="J32" s="14">
        <v>6353.28</v>
      </c>
      <c r="K32" s="14">
        <v>7606.27</v>
      </c>
      <c r="L32" s="24">
        <v>6487.62</v>
      </c>
      <c r="M32" s="24">
        <v>7742.4</v>
      </c>
      <c r="N32" s="6">
        <f t="shared" si="0"/>
        <v>83024.04999999999</v>
      </c>
    </row>
    <row r="33" spans="1:14" ht="12.75">
      <c r="A33" t="s">
        <v>21</v>
      </c>
      <c r="B33" s="13">
        <v>3736.86</v>
      </c>
      <c r="C33" s="14">
        <v>3201.83</v>
      </c>
      <c r="D33" s="14">
        <v>3567.21</v>
      </c>
      <c r="E33" s="14">
        <v>3806.9</v>
      </c>
      <c r="F33" s="17">
        <v>3824.17</v>
      </c>
      <c r="G33" s="14">
        <v>3931.76</v>
      </c>
      <c r="H33" s="20">
        <v>4141.18</v>
      </c>
      <c r="I33" s="22">
        <v>4430.11</v>
      </c>
      <c r="J33" s="14">
        <v>5611.26</v>
      </c>
      <c r="K33" s="14">
        <v>6582.58</v>
      </c>
      <c r="L33" s="24">
        <v>6103.18</v>
      </c>
      <c r="M33" s="24">
        <v>5709.04</v>
      </c>
      <c r="N33" s="6">
        <f t="shared" si="0"/>
        <v>54646.08000000001</v>
      </c>
    </row>
    <row r="34" spans="1:14" ht="12.75">
      <c r="A34" t="s">
        <v>101</v>
      </c>
      <c r="B34" s="13">
        <v>5135.26</v>
      </c>
      <c r="C34" s="14">
        <v>4813.5</v>
      </c>
      <c r="D34" s="14">
        <v>6054.54</v>
      </c>
      <c r="E34" s="14">
        <v>4721.62</v>
      </c>
      <c r="F34" s="17">
        <v>4645.19</v>
      </c>
      <c r="G34" s="14">
        <v>4517.78</v>
      </c>
      <c r="H34" s="20">
        <v>4559.84</v>
      </c>
      <c r="I34" s="22">
        <v>4506.44</v>
      </c>
      <c r="J34" s="14">
        <v>6636.38</v>
      </c>
      <c r="K34" s="14">
        <v>7210.75</v>
      </c>
      <c r="L34" s="24">
        <v>8282.36</v>
      </c>
      <c r="M34" s="24">
        <v>8025.35</v>
      </c>
      <c r="N34" s="6">
        <f t="shared" si="0"/>
        <v>69109.01</v>
      </c>
    </row>
    <row r="35" spans="1:14" ht="12.75">
      <c r="A35" t="s">
        <v>23</v>
      </c>
      <c r="B35" s="13">
        <v>8410.02</v>
      </c>
      <c r="C35" s="14">
        <v>6021.13</v>
      </c>
      <c r="D35" s="14">
        <v>7003.34</v>
      </c>
      <c r="E35" s="14">
        <v>7671.99</v>
      </c>
      <c r="F35" s="17">
        <v>7129.54</v>
      </c>
      <c r="G35" s="14">
        <v>6448.42</v>
      </c>
      <c r="H35" s="20">
        <v>7734.98</v>
      </c>
      <c r="I35" s="22">
        <v>5600.29</v>
      </c>
      <c r="J35" s="14">
        <v>2992.92</v>
      </c>
      <c r="K35" s="14">
        <v>3981.42</v>
      </c>
      <c r="L35" s="24">
        <v>3289.26</v>
      </c>
      <c r="M35" s="24">
        <v>3263.81</v>
      </c>
      <c r="N35" s="6">
        <f t="shared" si="0"/>
        <v>69547.12</v>
      </c>
    </row>
    <row r="36" spans="1:14" ht="12.75">
      <c r="A36" t="s">
        <v>24</v>
      </c>
      <c r="B36" s="13">
        <v>13164.57</v>
      </c>
      <c r="C36" s="14">
        <v>10950.58</v>
      </c>
      <c r="D36" s="14">
        <v>11437.51</v>
      </c>
      <c r="E36" s="14">
        <v>11549.7</v>
      </c>
      <c r="F36" s="17">
        <v>12171.04</v>
      </c>
      <c r="G36" s="14">
        <v>12127.42</v>
      </c>
      <c r="H36" s="20">
        <v>13339.07</v>
      </c>
      <c r="I36" s="22">
        <v>13193.08</v>
      </c>
      <c r="J36" s="14">
        <v>12181.15</v>
      </c>
      <c r="K36" s="14">
        <v>14309.94</v>
      </c>
      <c r="L36" s="24">
        <v>13574.67</v>
      </c>
      <c r="M36" s="24">
        <v>13169.35</v>
      </c>
      <c r="N36" s="6">
        <f t="shared" si="0"/>
        <v>151168.08000000002</v>
      </c>
    </row>
    <row r="37" spans="1:14" ht="12.75">
      <c r="A37" t="s">
        <v>25</v>
      </c>
      <c r="B37" s="13">
        <v>20425.45</v>
      </c>
      <c r="C37" s="14">
        <v>18411.76</v>
      </c>
      <c r="D37" s="14">
        <v>18660.51</v>
      </c>
      <c r="E37" s="14">
        <v>21969.01</v>
      </c>
      <c r="F37" s="17">
        <v>19965.65</v>
      </c>
      <c r="G37" s="14">
        <v>19549.97</v>
      </c>
      <c r="H37" s="20">
        <v>21410.37</v>
      </c>
      <c r="I37" s="22">
        <v>19738.95</v>
      </c>
      <c r="J37" s="14">
        <v>21602.84</v>
      </c>
      <c r="K37" s="14">
        <v>25619.83</v>
      </c>
      <c r="L37" s="24">
        <v>24809.28</v>
      </c>
      <c r="M37" s="24">
        <v>21713.64</v>
      </c>
      <c r="N37" s="6">
        <f t="shared" si="0"/>
        <v>253877.26</v>
      </c>
    </row>
    <row r="38" spans="1:14" ht="12.75">
      <c r="A38" t="s">
        <v>102</v>
      </c>
      <c r="B38" s="13">
        <v>69081.79</v>
      </c>
      <c r="C38" s="14">
        <v>66049.56</v>
      </c>
      <c r="D38" s="14">
        <v>66262.9</v>
      </c>
      <c r="E38" s="14">
        <v>68821.51</v>
      </c>
      <c r="F38" s="17">
        <v>69887.95</v>
      </c>
      <c r="G38" s="14">
        <v>65701.04</v>
      </c>
      <c r="H38" s="20">
        <v>83975.94</v>
      </c>
      <c r="I38" s="22">
        <v>67232.39</v>
      </c>
      <c r="J38" s="14">
        <v>67364.09</v>
      </c>
      <c r="K38" s="14">
        <v>79809.81</v>
      </c>
      <c r="L38" s="24">
        <v>77063.08</v>
      </c>
      <c r="M38" s="24">
        <v>75912.73</v>
      </c>
      <c r="N38" s="6">
        <f t="shared" si="0"/>
        <v>857162.7899999999</v>
      </c>
    </row>
    <row r="39" spans="1:14" ht="12.75">
      <c r="A39" t="s">
        <v>27</v>
      </c>
      <c r="B39" s="13">
        <v>41590.17</v>
      </c>
      <c r="C39" s="14">
        <v>42483.75</v>
      </c>
      <c r="D39" s="14">
        <v>40376.17</v>
      </c>
      <c r="E39" s="14">
        <v>43005.81</v>
      </c>
      <c r="F39" s="17">
        <v>40388.9</v>
      </c>
      <c r="G39" s="14">
        <v>41901.59</v>
      </c>
      <c r="H39" s="20">
        <v>41513.97</v>
      </c>
      <c r="I39" s="22">
        <v>42010.16</v>
      </c>
      <c r="J39" s="14">
        <v>43053.66</v>
      </c>
      <c r="K39" s="14">
        <v>48485.36</v>
      </c>
      <c r="L39" s="24">
        <v>46595.69</v>
      </c>
      <c r="M39" s="24">
        <v>47837.81</v>
      </c>
      <c r="N39" s="6">
        <f t="shared" si="0"/>
        <v>519243.04000000004</v>
      </c>
    </row>
    <row r="40" spans="1:14" ht="12.75">
      <c r="A40" t="s">
        <v>103</v>
      </c>
      <c r="B40" s="13">
        <v>573648.34</v>
      </c>
      <c r="C40" s="14">
        <v>549756.41</v>
      </c>
      <c r="D40" s="14">
        <v>549328.73</v>
      </c>
      <c r="E40" s="14">
        <v>558018.55</v>
      </c>
      <c r="F40" s="17">
        <v>573767.41</v>
      </c>
      <c r="G40" s="14">
        <v>531202.83</v>
      </c>
      <c r="H40" s="20">
        <v>580448.58</v>
      </c>
      <c r="I40" s="22">
        <v>539100.15</v>
      </c>
      <c r="J40" s="14">
        <v>520269.38</v>
      </c>
      <c r="K40" s="14">
        <v>597424.85</v>
      </c>
      <c r="L40" s="24">
        <v>583121.75</v>
      </c>
      <c r="M40" s="24">
        <v>580911.01</v>
      </c>
      <c r="N40" s="6">
        <f t="shared" si="0"/>
        <v>6736997.99</v>
      </c>
    </row>
    <row r="41" spans="1:14" ht="12.75">
      <c r="A41" t="s">
        <v>29</v>
      </c>
      <c r="B41" s="13">
        <v>12289.1</v>
      </c>
      <c r="C41" s="14">
        <v>9311.27</v>
      </c>
      <c r="D41" s="14">
        <v>11500.8</v>
      </c>
      <c r="E41" s="14">
        <v>10023.94</v>
      </c>
      <c r="F41" s="17">
        <v>10183.74</v>
      </c>
      <c r="G41" s="14">
        <v>9627.71</v>
      </c>
      <c r="H41" s="20">
        <v>10975.54</v>
      </c>
      <c r="I41" s="22">
        <v>9231.85</v>
      </c>
      <c r="J41" s="14">
        <v>8634.2</v>
      </c>
      <c r="K41" s="14">
        <v>9553.39</v>
      </c>
      <c r="L41" s="24">
        <v>11130.33</v>
      </c>
      <c r="M41" s="24">
        <v>10694.5</v>
      </c>
      <c r="N41" s="6">
        <f t="shared" si="0"/>
        <v>123156.37000000001</v>
      </c>
    </row>
    <row r="42" spans="1:14" ht="12.75">
      <c r="A42" t="s">
        <v>104</v>
      </c>
      <c r="B42" s="13">
        <v>19585.38</v>
      </c>
      <c r="C42" s="14">
        <v>14022.08</v>
      </c>
      <c r="D42" s="14">
        <v>16309.49</v>
      </c>
      <c r="E42" s="14">
        <v>17866.63</v>
      </c>
      <c r="F42" s="17">
        <v>16603.4</v>
      </c>
      <c r="G42" s="14">
        <v>15017.18</v>
      </c>
      <c r="H42" s="20">
        <v>18013.36</v>
      </c>
      <c r="I42" s="22">
        <v>13060.44</v>
      </c>
      <c r="J42" s="14">
        <v>7835.34</v>
      </c>
      <c r="K42" s="14">
        <v>10423.23</v>
      </c>
      <c r="L42" s="24">
        <v>8611.19</v>
      </c>
      <c r="M42" s="24">
        <v>8544.53</v>
      </c>
      <c r="N42" s="6">
        <f t="shared" si="0"/>
        <v>165892.25000000003</v>
      </c>
    </row>
    <row r="43" spans="1:14" ht="12.75">
      <c r="A43" t="s">
        <v>31</v>
      </c>
      <c r="B43" s="13">
        <v>56715.79</v>
      </c>
      <c r="C43" s="14">
        <v>48506.28</v>
      </c>
      <c r="D43" s="14">
        <v>51885.42</v>
      </c>
      <c r="E43" s="14">
        <v>50668.92</v>
      </c>
      <c r="F43" s="17">
        <v>49507.37</v>
      </c>
      <c r="G43" s="14">
        <v>46411.46</v>
      </c>
      <c r="H43" s="20">
        <v>51756.42</v>
      </c>
      <c r="I43" s="22">
        <v>41147.65</v>
      </c>
      <c r="J43" s="14">
        <v>31476.47</v>
      </c>
      <c r="K43" s="14">
        <v>38721.2</v>
      </c>
      <c r="L43" s="24">
        <v>38385.06</v>
      </c>
      <c r="M43" s="24">
        <v>38661.53</v>
      </c>
      <c r="N43" s="6">
        <f t="shared" si="0"/>
        <v>543843.5700000001</v>
      </c>
    </row>
    <row r="44" spans="1:14" ht="12.75">
      <c r="A44" t="s">
        <v>32</v>
      </c>
      <c r="B44" s="13">
        <v>13298.51</v>
      </c>
      <c r="C44" s="14">
        <v>11118.97</v>
      </c>
      <c r="D44" s="14">
        <v>12960.53</v>
      </c>
      <c r="E44" s="14">
        <v>11485.64</v>
      </c>
      <c r="F44" s="17">
        <v>11601.65</v>
      </c>
      <c r="G44" s="14">
        <v>11049.59</v>
      </c>
      <c r="H44" s="20">
        <v>12697.26</v>
      </c>
      <c r="I44" s="22">
        <v>10330.11</v>
      </c>
      <c r="J44" s="14">
        <v>8857.43</v>
      </c>
      <c r="K44" s="14">
        <v>10584.28</v>
      </c>
      <c r="L44" s="24">
        <v>10493.11</v>
      </c>
      <c r="M44" s="24">
        <v>10074.55</v>
      </c>
      <c r="N44" s="6">
        <f t="shared" si="0"/>
        <v>134551.63</v>
      </c>
    </row>
    <row r="45" spans="1:14" ht="12.75">
      <c r="A45" t="s">
        <v>33</v>
      </c>
      <c r="B45" s="13">
        <v>567.2</v>
      </c>
      <c r="C45" s="14">
        <v>406.09</v>
      </c>
      <c r="D45" s="14">
        <v>472.33</v>
      </c>
      <c r="E45" s="14">
        <v>517.43</v>
      </c>
      <c r="F45" s="17">
        <v>480.84</v>
      </c>
      <c r="G45" s="14">
        <v>434.91</v>
      </c>
      <c r="H45" s="20">
        <v>521.68</v>
      </c>
      <c r="I45" s="22">
        <v>405.33</v>
      </c>
      <c r="J45" s="14">
        <v>1500.73</v>
      </c>
      <c r="K45" s="14">
        <v>1996.41</v>
      </c>
      <c r="L45" s="24">
        <v>1649.34</v>
      </c>
      <c r="M45" s="24">
        <v>1636.57</v>
      </c>
      <c r="N45" s="6">
        <f t="shared" si="0"/>
        <v>10588.859999999999</v>
      </c>
    </row>
    <row r="46" spans="1:14" ht="12.75">
      <c r="A46" t="s">
        <v>105</v>
      </c>
      <c r="B46" s="13">
        <v>108752.11</v>
      </c>
      <c r="C46" s="14">
        <v>132663.1</v>
      </c>
      <c r="D46" s="14">
        <v>112477.52</v>
      </c>
      <c r="E46" s="14">
        <v>124804.33</v>
      </c>
      <c r="F46" s="17">
        <v>112680.36</v>
      </c>
      <c r="G46" s="14">
        <v>112823.5</v>
      </c>
      <c r="H46" s="20">
        <v>121627.77</v>
      </c>
      <c r="I46" s="22">
        <v>116378.48</v>
      </c>
      <c r="J46" s="14">
        <v>129137.75</v>
      </c>
      <c r="K46" s="14">
        <v>144968.78</v>
      </c>
      <c r="L46" s="24">
        <v>138562.61</v>
      </c>
      <c r="M46" s="24">
        <v>135439.34</v>
      </c>
      <c r="N46" s="6">
        <f t="shared" si="0"/>
        <v>1490315.6500000001</v>
      </c>
    </row>
    <row r="47" spans="1:14" ht="12.75">
      <c r="A47" t="s">
        <v>106</v>
      </c>
      <c r="B47" s="13">
        <v>240845.49</v>
      </c>
      <c r="C47" s="14">
        <v>229265.1</v>
      </c>
      <c r="D47" s="14">
        <v>229245.79</v>
      </c>
      <c r="E47" s="14">
        <v>229302.93</v>
      </c>
      <c r="F47" s="17">
        <v>245014.66</v>
      </c>
      <c r="G47" s="14">
        <v>238309.51</v>
      </c>
      <c r="H47" s="20">
        <v>256804.69</v>
      </c>
      <c r="I47" s="22">
        <v>256582.2</v>
      </c>
      <c r="J47" s="14">
        <v>257818.79</v>
      </c>
      <c r="K47" s="14">
        <v>304906.52</v>
      </c>
      <c r="L47" s="24">
        <v>279712.43</v>
      </c>
      <c r="M47" s="24">
        <v>265043.03</v>
      </c>
      <c r="N47" s="6">
        <f t="shared" si="0"/>
        <v>3032851.1399999997</v>
      </c>
    </row>
    <row r="48" spans="1:14" ht="12.75">
      <c r="A48" t="s">
        <v>107</v>
      </c>
      <c r="B48" s="13">
        <v>111695.9</v>
      </c>
      <c r="C48" s="14">
        <v>109442.48</v>
      </c>
      <c r="D48" s="14">
        <v>109860.3</v>
      </c>
      <c r="E48" s="14">
        <v>110779.94</v>
      </c>
      <c r="F48" s="17">
        <v>114293.7</v>
      </c>
      <c r="G48" s="14">
        <v>105278.12</v>
      </c>
      <c r="H48" s="20">
        <v>102475.87</v>
      </c>
      <c r="I48" s="22">
        <v>108927.53</v>
      </c>
      <c r="J48" s="14">
        <v>101084.25</v>
      </c>
      <c r="K48" s="14">
        <v>123424.16</v>
      </c>
      <c r="L48" s="24">
        <v>119377.88</v>
      </c>
      <c r="M48" s="24">
        <v>129664.25</v>
      </c>
      <c r="N48" s="6">
        <f t="shared" si="0"/>
        <v>1346304.38</v>
      </c>
    </row>
    <row r="49" spans="1:14" ht="12.75">
      <c r="A49" t="s">
        <v>37</v>
      </c>
      <c r="B49" s="13">
        <v>4449.26</v>
      </c>
      <c r="C49" s="14">
        <v>3185.44</v>
      </c>
      <c r="D49" s="14">
        <v>3705.07</v>
      </c>
      <c r="E49" s="14">
        <v>4058.81</v>
      </c>
      <c r="F49" s="17">
        <v>3771.85</v>
      </c>
      <c r="G49" s="14">
        <v>3411.49</v>
      </c>
      <c r="H49" s="20">
        <v>4092.15</v>
      </c>
      <c r="I49" s="22">
        <v>3012.3</v>
      </c>
      <c r="J49" s="14">
        <v>3911.26</v>
      </c>
      <c r="K49" s="14">
        <v>5203.07</v>
      </c>
      <c r="L49" s="24">
        <v>4298.55</v>
      </c>
      <c r="M49" s="24">
        <v>4265.26</v>
      </c>
      <c r="N49" s="6">
        <f t="shared" si="0"/>
        <v>47364.51</v>
      </c>
    </row>
    <row r="50" spans="1:14" ht="12.75">
      <c r="A50" t="s">
        <v>38</v>
      </c>
      <c r="B50" s="13">
        <v>4204.51</v>
      </c>
      <c r="C50" s="14">
        <v>3895.34</v>
      </c>
      <c r="D50" s="14">
        <v>3825.87</v>
      </c>
      <c r="E50" s="14">
        <v>4039.34</v>
      </c>
      <c r="F50" s="17">
        <v>4009.36</v>
      </c>
      <c r="G50" s="14">
        <v>4100.95</v>
      </c>
      <c r="H50" s="20">
        <v>4240.61</v>
      </c>
      <c r="I50" s="22">
        <v>3740.08</v>
      </c>
      <c r="J50" s="14">
        <v>3309.95</v>
      </c>
      <c r="K50" s="14">
        <v>4072.91</v>
      </c>
      <c r="L50" s="24">
        <v>3912.62</v>
      </c>
      <c r="M50" s="24">
        <v>3648.39</v>
      </c>
      <c r="N50" s="6">
        <f t="shared" si="0"/>
        <v>46999.93</v>
      </c>
    </row>
    <row r="51" spans="1:14" ht="12.75">
      <c r="A51" t="s">
        <v>39</v>
      </c>
      <c r="B51" s="13">
        <v>24315.81</v>
      </c>
      <c r="C51" s="14">
        <v>17408.83</v>
      </c>
      <c r="D51" s="14">
        <v>20248.7</v>
      </c>
      <c r="E51" s="14">
        <v>22181.95</v>
      </c>
      <c r="F51" s="17">
        <v>20613.6</v>
      </c>
      <c r="G51" s="14">
        <v>18644.27</v>
      </c>
      <c r="H51" s="20">
        <v>22364.11</v>
      </c>
      <c r="I51" s="22">
        <v>16106.14</v>
      </c>
      <c r="J51" s="14">
        <v>4612.9</v>
      </c>
      <c r="K51" s="14">
        <v>6136.46</v>
      </c>
      <c r="L51" s="24">
        <v>5069.66</v>
      </c>
      <c r="M51" s="24">
        <v>5030.43</v>
      </c>
      <c r="N51" s="6">
        <f t="shared" si="0"/>
        <v>182732.85999999996</v>
      </c>
    </row>
    <row r="52" spans="1:14" ht="12.75">
      <c r="A52" t="s">
        <v>108</v>
      </c>
      <c r="B52" s="13">
        <v>128376.91</v>
      </c>
      <c r="C52" s="14">
        <v>124645.91</v>
      </c>
      <c r="D52" s="14">
        <v>125594.23</v>
      </c>
      <c r="E52" s="14">
        <v>124594.06</v>
      </c>
      <c r="F52" s="17">
        <v>129563.75</v>
      </c>
      <c r="G52" s="14">
        <v>123697.14</v>
      </c>
      <c r="H52" s="20">
        <v>132540.01</v>
      </c>
      <c r="I52" s="22">
        <v>129518.23</v>
      </c>
      <c r="J52" s="14">
        <v>128993.39</v>
      </c>
      <c r="K52" s="14">
        <v>148867.62</v>
      </c>
      <c r="L52" s="24">
        <v>142420.42</v>
      </c>
      <c r="M52" s="24">
        <v>140855.54</v>
      </c>
      <c r="N52" s="6">
        <f t="shared" si="0"/>
        <v>1579667.21</v>
      </c>
    </row>
    <row r="53" spans="1:14" ht="12.75">
      <c r="A53" t="s">
        <v>41</v>
      </c>
      <c r="B53" s="13">
        <v>196453.95</v>
      </c>
      <c r="C53" s="14">
        <v>185156.53</v>
      </c>
      <c r="D53" s="14">
        <v>185429.04</v>
      </c>
      <c r="E53" s="14">
        <v>188762.27</v>
      </c>
      <c r="F53" s="17">
        <v>189743.32</v>
      </c>
      <c r="G53" s="14">
        <v>177631.71</v>
      </c>
      <c r="H53" s="20">
        <v>199274.36</v>
      </c>
      <c r="I53" s="22">
        <v>178685.51</v>
      </c>
      <c r="J53" s="14">
        <v>159156.1</v>
      </c>
      <c r="K53" s="14">
        <v>185355.2</v>
      </c>
      <c r="L53" s="24">
        <v>180577.47</v>
      </c>
      <c r="M53" s="24">
        <v>176471.87</v>
      </c>
      <c r="N53" s="6">
        <f t="shared" si="0"/>
        <v>2202697.33</v>
      </c>
    </row>
    <row r="54" spans="1:14" ht="12.75">
      <c r="A54" t="s">
        <v>42</v>
      </c>
      <c r="B54" s="13">
        <v>66913.83</v>
      </c>
      <c r="C54" s="14">
        <v>62091.36</v>
      </c>
      <c r="D54" s="14">
        <v>60609.55</v>
      </c>
      <c r="E54" s="14">
        <v>62130.12</v>
      </c>
      <c r="F54" s="17">
        <v>66252.58</v>
      </c>
      <c r="G54" s="14">
        <v>62748.45</v>
      </c>
      <c r="H54" s="20">
        <v>68532.96</v>
      </c>
      <c r="I54" s="22">
        <v>65396.18</v>
      </c>
      <c r="J54" s="14">
        <v>66346.05</v>
      </c>
      <c r="K54" s="14">
        <v>77062.03</v>
      </c>
      <c r="L54" s="24">
        <v>73319.36</v>
      </c>
      <c r="M54" s="24">
        <v>72042.17</v>
      </c>
      <c r="N54" s="6">
        <f t="shared" si="0"/>
        <v>803444.6400000001</v>
      </c>
    </row>
    <row r="55" spans="1:14" ht="12.75">
      <c r="A55" t="s">
        <v>109</v>
      </c>
      <c r="B55" s="13">
        <v>3505.87</v>
      </c>
      <c r="C55" s="14">
        <v>2510.03</v>
      </c>
      <c r="D55" s="14">
        <v>2919.49</v>
      </c>
      <c r="E55" s="14">
        <v>3198.22</v>
      </c>
      <c r="F55" s="17">
        <v>2972.09</v>
      </c>
      <c r="G55" s="14">
        <v>2688.15</v>
      </c>
      <c r="H55" s="20">
        <v>3224.5</v>
      </c>
      <c r="I55" s="22">
        <v>36450.66</v>
      </c>
      <c r="J55" s="14">
        <v>38404.32</v>
      </c>
      <c r="K55" s="14">
        <v>48205.22</v>
      </c>
      <c r="L55" s="24">
        <v>46235.58</v>
      </c>
      <c r="M55" s="24">
        <v>48014.23</v>
      </c>
      <c r="N55" s="6">
        <f t="shared" si="0"/>
        <v>238328.36000000002</v>
      </c>
    </row>
    <row r="56" spans="1:14" ht="12.75">
      <c r="A56" t="s">
        <v>110</v>
      </c>
      <c r="B56" s="13">
        <v>36966.79</v>
      </c>
      <c r="C56" s="14">
        <v>35524.03</v>
      </c>
      <c r="D56" s="14">
        <v>35087.66</v>
      </c>
      <c r="E56" s="14">
        <v>33134.42</v>
      </c>
      <c r="F56" s="17">
        <v>34307.63</v>
      </c>
      <c r="G56" s="14">
        <v>32148.59</v>
      </c>
      <c r="H56" s="20">
        <v>32044.8</v>
      </c>
      <c r="I56" s="22">
        <v>31803.64</v>
      </c>
      <c r="J56" s="14">
        <v>27021.18</v>
      </c>
      <c r="K56" s="14">
        <v>33379.91</v>
      </c>
      <c r="L56" s="24">
        <v>33311.66</v>
      </c>
      <c r="M56" s="24">
        <v>35133.76</v>
      </c>
      <c r="N56" s="6">
        <f t="shared" si="0"/>
        <v>399864.07000000007</v>
      </c>
    </row>
    <row r="57" spans="1:14" ht="12.75">
      <c r="A57" t="s">
        <v>111</v>
      </c>
      <c r="B57" s="13">
        <v>91502.75</v>
      </c>
      <c r="C57" s="14">
        <v>74018.09</v>
      </c>
      <c r="D57" s="14">
        <v>99927.46</v>
      </c>
      <c r="E57" s="14">
        <v>78919.41</v>
      </c>
      <c r="F57" s="17">
        <v>82281.49</v>
      </c>
      <c r="G57" s="14">
        <v>73678.63</v>
      </c>
      <c r="H57" s="20">
        <v>76366.73</v>
      </c>
      <c r="I57" s="22">
        <v>74095.24</v>
      </c>
      <c r="J57" s="14">
        <v>70540.92</v>
      </c>
      <c r="K57" s="14">
        <v>72719.83</v>
      </c>
      <c r="L57" s="24">
        <v>97646.45</v>
      </c>
      <c r="M57" s="24">
        <v>90198.21</v>
      </c>
      <c r="N57" s="6">
        <f t="shared" si="0"/>
        <v>981895.2099999998</v>
      </c>
    </row>
    <row r="58" spans="1:14" ht="12.75">
      <c r="A58" t="s">
        <v>46</v>
      </c>
      <c r="B58" s="13">
        <v>28599.94</v>
      </c>
      <c r="C58" s="14">
        <v>26668.54</v>
      </c>
      <c r="D58" s="14">
        <v>26450.97</v>
      </c>
      <c r="E58" s="14">
        <v>26490.61</v>
      </c>
      <c r="F58" s="17">
        <v>26970.26</v>
      </c>
      <c r="G58" s="14">
        <v>26817.43</v>
      </c>
      <c r="H58" s="20">
        <v>29616.56</v>
      </c>
      <c r="I58" s="22">
        <v>28080.54</v>
      </c>
      <c r="J58" s="14">
        <v>27537.82</v>
      </c>
      <c r="K58" s="14">
        <v>31719.66</v>
      </c>
      <c r="L58" s="24">
        <v>29464.8</v>
      </c>
      <c r="M58" s="24">
        <v>28869.92</v>
      </c>
      <c r="N58" s="6">
        <f t="shared" si="0"/>
        <v>337287.05</v>
      </c>
    </row>
    <row r="59" spans="1:14" ht="12.75">
      <c r="A59" t="s">
        <v>112</v>
      </c>
      <c r="B59" s="13">
        <v>105594.19</v>
      </c>
      <c r="C59" s="14">
        <v>75599.82</v>
      </c>
      <c r="D59" s="14">
        <v>87932.23</v>
      </c>
      <c r="E59" s="14">
        <v>96327.64</v>
      </c>
      <c r="F59" s="17">
        <v>89516.87</v>
      </c>
      <c r="G59" s="14">
        <v>80964.79</v>
      </c>
      <c r="H59" s="20">
        <v>97118.68</v>
      </c>
      <c r="I59" s="22">
        <v>71313.69</v>
      </c>
      <c r="J59" s="14">
        <v>84495.14</v>
      </c>
      <c r="K59" s="14">
        <v>112402.43</v>
      </c>
      <c r="L59" s="24">
        <v>92861.78</v>
      </c>
      <c r="M59" s="24">
        <v>92142.94</v>
      </c>
      <c r="N59" s="6">
        <f t="shared" si="0"/>
        <v>1086270.2</v>
      </c>
    </row>
    <row r="60" spans="1:14" ht="12.75">
      <c r="A60" t="s">
        <v>113</v>
      </c>
      <c r="B60" s="13">
        <v>142329.29</v>
      </c>
      <c r="C60" s="14">
        <v>155049.71</v>
      </c>
      <c r="D60" s="14">
        <v>144071.16</v>
      </c>
      <c r="E60" s="14">
        <v>138743.93</v>
      </c>
      <c r="F60" s="17">
        <v>135801.37</v>
      </c>
      <c r="G60" s="14">
        <v>129686.68</v>
      </c>
      <c r="H60" s="20">
        <v>145116.22</v>
      </c>
      <c r="I60" s="22">
        <v>136678.48</v>
      </c>
      <c r="J60" s="14">
        <v>140119.15</v>
      </c>
      <c r="K60" s="14">
        <v>157196.86</v>
      </c>
      <c r="L60" s="24">
        <v>150815.47</v>
      </c>
      <c r="M60" s="24">
        <v>151245.05</v>
      </c>
      <c r="N60" s="6">
        <f t="shared" si="0"/>
        <v>1726853.37</v>
      </c>
    </row>
    <row r="61" spans="1:14" ht="12.75">
      <c r="A61" t="s">
        <v>114</v>
      </c>
      <c r="B61" s="13">
        <v>465125.75</v>
      </c>
      <c r="C61" s="14">
        <v>443693.29</v>
      </c>
      <c r="D61" s="14">
        <v>450823.07</v>
      </c>
      <c r="E61" s="14">
        <v>447060.61</v>
      </c>
      <c r="F61" s="17">
        <v>471555.58</v>
      </c>
      <c r="G61" s="14">
        <v>451740.4</v>
      </c>
      <c r="H61" s="20">
        <v>491289.98</v>
      </c>
      <c r="I61" s="22">
        <v>470221.85</v>
      </c>
      <c r="J61" s="14">
        <v>470125.86</v>
      </c>
      <c r="K61" s="14">
        <v>541733.71</v>
      </c>
      <c r="L61" s="24">
        <v>501556.12</v>
      </c>
      <c r="M61" s="24">
        <v>502075.84</v>
      </c>
      <c r="N61" s="6">
        <f t="shared" si="0"/>
        <v>5707002.06</v>
      </c>
    </row>
    <row r="62" spans="1:14" ht="12.75">
      <c r="A62" t="s">
        <v>50</v>
      </c>
      <c r="B62" s="13">
        <v>174837.59</v>
      </c>
      <c r="C62" s="14">
        <v>167897.91</v>
      </c>
      <c r="D62" s="14">
        <v>174603.94</v>
      </c>
      <c r="E62" s="14">
        <v>168291.58</v>
      </c>
      <c r="F62" s="17">
        <v>181219.85</v>
      </c>
      <c r="G62" s="14">
        <v>168464.45</v>
      </c>
      <c r="H62" s="20">
        <v>177765.88</v>
      </c>
      <c r="I62" s="22">
        <v>171386.33</v>
      </c>
      <c r="J62" s="14">
        <v>168095.05</v>
      </c>
      <c r="K62" s="14">
        <v>204083.9</v>
      </c>
      <c r="L62" s="24">
        <v>186912.1</v>
      </c>
      <c r="M62" s="24">
        <v>189292</v>
      </c>
      <c r="N62" s="6">
        <f t="shared" si="0"/>
        <v>2132850.58</v>
      </c>
    </row>
    <row r="63" spans="1:14" ht="12.75">
      <c r="A63" t="s">
        <v>115</v>
      </c>
      <c r="B63" s="13">
        <v>324057.69</v>
      </c>
      <c r="C63" s="14">
        <v>314593.63</v>
      </c>
      <c r="D63" s="14">
        <v>312056.11</v>
      </c>
      <c r="E63" s="14">
        <v>313809.98</v>
      </c>
      <c r="F63" s="17">
        <v>324228.05</v>
      </c>
      <c r="G63" s="14">
        <v>301262.46</v>
      </c>
      <c r="H63" s="20">
        <v>310149.02</v>
      </c>
      <c r="I63" s="22">
        <v>310667.74</v>
      </c>
      <c r="J63" s="14">
        <v>302230.04</v>
      </c>
      <c r="K63" s="14">
        <v>358416.63</v>
      </c>
      <c r="L63" s="24">
        <v>349792.97</v>
      </c>
      <c r="M63" s="24">
        <v>346772.82</v>
      </c>
      <c r="N63" s="6">
        <f t="shared" si="0"/>
        <v>3868037.14</v>
      </c>
    </row>
    <row r="64" spans="1:14" ht="12.75">
      <c r="A64" t="s">
        <v>116</v>
      </c>
      <c r="B64" s="13">
        <v>263389.53</v>
      </c>
      <c r="C64" s="14">
        <v>248697.36</v>
      </c>
      <c r="D64" s="14">
        <v>251831.91</v>
      </c>
      <c r="E64" s="14">
        <v>258736.19</v>
      </c>
      <c r="F64" s="17">
        <v>257625.23</v>
      </c>
      <c r="G64" s="14">
        <v>242011.37</v>
      </c>
      <c r="H64" s="20">
        <v>260857.34</v>
      </c>
      <c r="I64" s="22">
        <v>245705.52</v>
      </c>
      <c r="J64" s="14">
        <v>241247.38</v>
      </c>
      <c r="K64" s="14">
        <v>283583.68</v>
      </c>
      <c r="L64" s="24">
        <v>267857.4</v>
      </c>
      <c r="M64" s="24">
        <v>265411.97</v>
      </c>
      <c r="N64" s="6">
        <f t="shared" si="0"/>
        <v>3086954.88</v>
      </c>
    </row>
    <row r="65" spans="1:14" ht="12.75">
      <c r="A65" t="s">
        <v>117</v>
      </c>
      <c r="B65" s="13">
        <v>6816.01</v>
      </c>
      <c r="C65" s="14">
        <v>4879.9</v>
      </c>
      <c r="D65" s="14">
        <v>5675.95</v>
      </c>
      <c r="E65" s="14">
        <v>6217.85</v>
      </c>
      <c r="F65" s="17">
        <v>5778.23</v>
      </c>
      <c r="G65" s="14">
        <v>5226.19</v>
      </c>
      <c r="H65" s="20">
        <v>6268.93</v>
      </c>
      <c r="I65" s="22">
        <v>30292.61</v>
      </c>
      <c r="J65" s="14">
        <v>27889.72</v>
      </c>
      <c r="K65" s="14">
        <v>34106.57</v>
      </c>
      <c r="L65" s="24">
        <v>32621.4</v>
      </c>
      <c r="M65" s="24">
        <v>33683.82</v>
      </c>
      <c r="N65" s="6">
        <f t="shared" si="0"/>
        <v>199457.18</v>
      </c>
    </row>
    <row r="66" spans="1:14" ht="12.75">
      <c r="A66" t="s">
        <v>118</v>
      </c>
      <c r="B66" s="13">
        <v>24559.22</v>
      </c>
      <c r="C66" s="14">
        <v>17583.11</v>
      </c>
      <c r="D66" s="14">
        <v>20451.39</v>
      </c>
      <c r="E66" s="14">
        <v>22404</v>
      </c>
      <c r="F66" s="17">
        <v>20819.94</v>
      </c>
      <c r="G66" s="14">
        <v>18830.89</v>
      </c>
      <c r="H66" s="20">
        <v>22587.98</v>
      </c>
      <c r="I66" s="22">
        <v>16339.45</v>
      </c>
      <c r="J66" s="14">
        <v>8048.27</v>
      </c>
      <c r="K66" s="14">
        <v>10706.47</v>
      </c>
      <c r="L66" s="24">
        <v>8845.21</v>
      </c>
      <c r="M66" s="24">
        <v>8776.73</v>
      </c>
      <c r="N66" s="6">
        <f t="shared" si="0"/>
        <v>199952.66</v>
      </c>
    </row>
    <row r="67" spans="1:14" ht="12.75">
      <c r="A67" t="s">
        <v>119</v>
      </c>
      <c r="B67" s="13">
        <v>124133.53</v>
      </c>
      <c r="C67" s="14">
        <v>110548.7</v>
      </c>
      <c r="D67" s="14">
        <v>113594.92</v>
      </c>
      <c r="E67" s="14">
        <v>103230.51</v>
      </c>
      <c r="F67" s="17">
        <v>115095.65</v>
      </c>
      <c r="G67" s="14">
        <v>109591.06</v>
      </c>
      <c r="H67" s="20">
        <v>116341.78</v>
      </c>
      <c r="I67" s="22">
        <v>111883.54</v>
      </c>
      <c r="J67" s="14">
        <v>109936.19</v>
      </c>
      <c r="K67" s="14">
        <v>126669.64</v>
      </c>
      <c r="L67" s="24">
        <v>119691.08</v>
      </c>
      <c r="M67" s="24">
        <v>120639.81</v>
      </c>
      <c r="N67" s="6">
        <f t="shared" si="0"/>
        <v>1381356.41</v>
      </c>
    </row>
    <row r="68" spans="1:14" ht="12.75">
      <c r="A68" t="s">
        <v>120</v>
      </c>
      <c r="B68" s="13">
        <v>6530.7</v>
      </c>
      <c r="C68" s="14">
        <v>4675.64</v>
      </c>
      <c r="D68" s="14">
        <v>5438.36</v>
      </c>
      <c r="E68" s="14">
        <v>5957.59</v>
      </c>
      <c r="F68" s="17">
        <v>5536.36</v>
      </c>
      <c r="G68" s="14">
        <v>5007.44</v>
      </c>
      <c r="H68" s="20">
        <v>6006.51</v>
      </c>
      <c r="I68" s="22">
        <v>4548.44</v>
      </c>
      <c r="J68" s="14">
        <v>11709.66</v>
      </c>
      <c r="K68" s="14">
        <v>15577.15</v>
      </c>
      <c r="L68" s="24">
        <v>12869.15</v>
      </c>
      <c r="M68" s="24">
        <v>12769.51</v>
      </c>
      <c r="N68" s="6">
        <f t="shared" si="0"/>
        <v>96626.51</v>
      </c>
    </row>
    <row r="69" spans="1:14" ht="12.75">
      <c r="A69" t="s">
        <v>121</v>
      </c>
      <c r="B69" s="13">
        <v>129614.22</v>
      </c>
      <c r="C69" s="14">
        <v>125886.63</v>
      </c>
      <c r="D69" s="14">
        <v>125863.1</v>
      </c>
      <c r="E69" s="14">
        <v>127081.43</v>
      </c>
      <c r="F69" s="17">
        <v>134306.45</v>
      </c>
      <c r="G69" s="14">
        <v>130807.66</v>
      </c>
      <c r="H69" s="20">
        <v>140386.03</v>
      </c>
      <c r="I69" s="22">
        <v>136235.58</v>
      </c>
      <c r="J69" s="14">
        <v>131918.96</v>
      </c>
      <c r="K69" s="14">
        <v>157655.92</v>
      </c>
      <c r="L69" s="24">
        <v>148723.87</v>
      </c>
      <c r="M69" s="24">
        <v>140428.75</v>
      </c>
      <c r="N69" s="6">
        <f t="shared" si="0"/>
        <v>1628908.6</v>
      </c>
    </row>
    <row r="70" spans="1:14" ht="12.75">
      <c r="A70" t="s">
        <v>122</v>
      </c>
      <c r="B70" s="13">
        <v>155301.53</v>
      </c>
      <c r="C70" s="14">
        <v>181373.47</v>
      </c>
      <c r="D70" s="14">
        <v>171032.47</v>
      </c>
      <c r="E70" s="14">
        <v>174549.65</v>
      </c>
      <c r="F70" s="17">
        <v>166886.66</v>
      </c>
      <c r="G70" s="14">
        <v>153531.75</v>
      </c>
      <c r="H70" s="20">
        <v>162667.24</v>
      </c>
      <c r="I70" s="22">
        <v>160272.64</v>
      </c>
      <c r="J70" s="14">
        <v>173937.19</v>
      </c>
      <c r="K70" s="14">
        <v>196094.86</v>
      </c>
      <c r="L70" s="24">
        <v>200896.15</v>
      </c>
      <c r="M70" s="24">
        <v>189947.11</v>
      </c>
      <c r="N70" s="6">
        <f t="shared" si="0"/>
        <v>2086490.7199999997</v>
      </c>
    </row>
    <row r="71" spans="1:14" ht="12.75">
      <c r="A71" t="s">
        <v>59</v>
      </c>
      <c r="B71" s="13">
        <v>72790.49</v>
      </c>
      <c r="C71" s="14">
        <v>63060.07</v>
      </c>
      <c r="D71" s="14">
        <v>65391.35</v>
      </c>
      <c r="E71" s="14">
        <v>67331.93</v>
      </c>
      <c r="F71" s="17">
        <v>67366.29</v>
      </c>
      <c r="G71" s="14">
        <v>65369.07</v>
      </c>
      <c r="H71" s="20">
        <v>74441.91</v>
      </c>
      <c r="I71" s="22">
        <v>64104.01</v>
      </c>
      <c r="J71" s="14">
        <v>48449.46</v>
      </c>
      <c r="K71" s="14">
        <v>59547.52</v>
      </c>
      <c r="L71" s="24">
        <v>54705.34</v>
      </c>
      <c r="M71" s="24">
        <v>51420.52</v>
      </c>
      <c r="N71" s="6">
        <f t="shared" si="0"/>
        <v>753977.96</v>
      </c>
    </row>
    <row r="72" spans="1:14" ht="12.75">
      <c r="A72" t="s">
        <v>123</v>
      </c>
      <c r="B72" s="13">
        <v>1483.32</v>
      </c>
      <c r="C72" s="14">
        <v>25513.43</v>
      </c>
      <c r="D72" s="14">
        <v>24382.08</v>
      </c>
      <c r="E72" s="14">
        <v>24930.64</v>
      </c>
      <c r="F72" s="17">
        <v>24494.52</v>
      </c>
      <c r="G72" s="14">
        <v>22795.36</v>
      </c>
      <c r="H72" s="20">
        <v>26623.04</v>
      </c>
      <c r="I72" s="22">
        <v>22651.76</v>
      </c>
      <c r="J72" s="14">
        <v>20987.03</v>
      </c>
      <c r="K72" s="14">
        <v>26611.2</v>
      </c>
      <c r="L72" s="24">
        <v>23095.68</v>
      </c>
      <c r="M72" s="24">
        <v>25327.78</v>
      </c>
      <c r="N72" s="6">
        <f t="shared" si="0"/>
        <v>268895.84</v>
      </c>
    </row>
    <row r="73" spans="1:14" ht="12.75">
      <c r="A73" t="s">
        <v>61</v>
      </c>
      <c r="B73" s="13">
        <v>6559.51</v>
      </c>
      <c r="C73" s="14">
        <v>4696.27</v>
      </c>
      <c r="D73" s="14">
        <v>5462.36</v>
      </c>
      <c r="E73" s="14">
        <v>5983.88</v>
      </c>
      <c r="F73" s="17">
        <v>5560.8</v>
      </c>
      <c r="G73" s="14">
        <v>5029.53</v>
      </c>
      <c r="H73" s="20">
        <v>6033.02</v>
      </c>
      <c r="I73" s="22">
        <v>4426.25</v>
      </c>
      <c r="J73" s="14">
        <v>5072.05</v>
      </c>
      <c r="K73" s="14">
        <v>6747.26</v>
      </c>
      <c r="L73" s="24">
        <v>5574.28</v>
      </c>
      <c r="M73" s="24">
        <v>5531.13</v>
      </c>
      <c r="N73" s="6">
        <f t="shared" si="0"/>
        <v>66676.34</v>
      </c>
    </row>
    <row r="74" spans="1:14" ht="12.75">
      <c r="A74" t="s">
        <v>62</v>
      </c>
      <c r="B74" s="13">
        <v>6631.56</v>
      </c>
      <c r="C74" s="14">
        <v>5905.21</v>
      </c>
      <c r="D74" s="14">
        <v>6143.78</v>
      </c>
      <c r="E74" s="14">
        <v>6280.04</v>
      </c>
      <c r="F74" s="17">
        <v>7203.08</v>
      </c>
      <c r="G74" s="14">
        <v>5837.86</v>
      </c>
      <c r="H74" s="20">
        <v>6593.45</v>
      </c>
      <c r="I74" s="22">
        <v>5350.07</v>
      </c>
      <c r="J74" s="14">
        <v>4718.5</v>
      </c>
      <c r="K74" s="14">
        <v>5966.09</v>
      </c>
      <c r="L74" s="24">
        <v>5520.22</v>
      </c>
      <c r="M74" s="24">
        <v>5822.31</v>
      </c>
      <c r="N74" s="6">
        <f t="shared" si="0"/>
        <v>71972.17</v>
      </c>
    </row>
    <row r="75" spans="1:14" ht="12.75">
      <c r="A75" t="s">
        <v>124</v>
      </c>
      <c r="B75" s="13">
        <v>215799.28</v>
      </c>
      <c r="C75" s="14">
        <v>195750.27</v>
      </c>
      <c r="D75" s="14">
        <v>187936.72</v>
      </c>
      <c r="E75" s="14">
        <v>184218.89</v>
      </c>
      <c r="F75" s="17">
        <v>193494.37</v>
      </c>
      <c r="G75" s="14">
        <v>177231.13</v>
      </c>
      <c r="H75" s="20">
        <v>181151.03</v>
      </c>
      <c r="I75" s="22">
        <v>184118.09</v>
      </c>
      <c r="J75" s="14">
        <v>186324.89</v>
      </c>
      <c r="K75" s="14">
        <v>220143.16</v>
      </c>
      <c r="L75" s="24">
        <v>208981.65</v>
      </c>
      <c r="M75" s="24">
        <v>208240.6</v>
      </c>
      <c r="N75" s="6">
        <f t="shared" si="0"/>
        <v>2343390.0800000005</v>
      </c>
    </row>
    <row r="76" spans="1:14" ht="12.75">
      <c r="A76" t="s">
        <v>125</v>
      </c>
      <c r="B76" s="13">
        <v>11194.14</v>
      </c>
      <c r="C76" s="14">
        <v>10000.09</v>
      </c>
      <c r="D76" s="14">
        <v>10139.49</v>
      </c>
      <c r="E76" s="14">
        <v>9987.37</v>
      </c>
      <c r="F76" s="17">
        <v>10325.47</v>
      </c>
      <c r="G76" s="14">
        <v>9758.93</v>
      </c>
      <c r="H76" s="20">
        <v>9626.9</v>
      </c>
      <c r="I76" s="22">
        <v>9707.26</v>
      </c>
      <c r="J76" s="14">
        <v>9090.3</v>
      </c>
      <c r="K76" s="14">
        <v>10581.62</v>
      </c>
      <c r="L76" s="24">
        <v>10280.82</v>
      </c>
      <c r="M76" s="24">
        <v>9972.88</v>
      </c>
      <c r="N76" s="6">
        <f t="shared" si="0"/>
        <v>120665.26999999999</v>
      </c>
    </row>
    <row r="77" spans="1:14" ht="12.75">
      <c r="A77" t="s">
        <v>126</v>
      </c>
      <c r="B77" s="13">
        <v>43802.69</v>
      </c>
      <c r="C77" s="14">
        <v>30930.68</v>
      </c>
      <c r="D77" s="14">
        <v>48699.85</v>
      </c>
      <c r="E77" s="14">
        <v>32921.04</v>
      </c>
      <c r="F77" s="17">
        <v>32682.25</v>
      </c>
      <c r="G77" s="14">
        <v>29177.76</v>
      </c>
      <c r="H77" s="20">
        <v>30040.34</v>
      </c>
      <c r="I77" s="22">
        <v>28976.9</v>
      </c>
      <c r="J77" s="14">
        <v>31073.93</v>
      </c>
      <c r="K77" s="14">
        <v>32915.18</v>
      </c>
      <c r="L77" s="24">
        <v>49334.31</v>
      </c>
      <c r="M77" s="24">
        <v>43283.34</v>
      </c>
      <c r="N77" s="6">
        <f>SUM(B77:M77)</f>
        <v>433838.27</v>
      </c>
    </row>
    <row r="78" spans="1:14" ht="12.75">
      <c r="A78" t="s">
        <v>66</v>
      </c>
      <c r="B78" s="13">
        <v>11064.91</v>
      </c>
      <c r="C78" s="14">
        <v>11266.71</v>
      </c>
      <c r="D78" s="14">
        <v>10980.46</v>
      </c>
      <c r="E78" s="14">
        <v>9710.56</v>
      </c>
      <c r="F78" s="17">
        <v>10208.94</v>
      </c>
      <c r="G78" s="14">
        <v>9766.62</v>
      </c>
      <c r="H78" s="20">
        <v>10306.77</v>
      </c>
      <c r="I78" s="22">
        <v>9689.78</v>
      </c>
      <c r="J78" s="14">
        <v>9734.34</v>
      </c>
      <c r="K78" s="14">
        <v>12028.31</v>
      </c>
      <c r="L78" s="24">
        <v>11492.18</v>
      </c>
      <c r="M78" s="24">
        <v>11174.22</v>
      </c>
      <c r="N78" s="6">
        <f>SUM(B78:M78)</f>
        <v>127423.79999999999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6703811.33</v>
      </c>
      <c r="C80" s="6">
        <f t="shared" si="1"/>
        <v>6385365.659999998</v>
      </c>
      <c r="D80" s="6">
        <f t="shared" si="1"/>
        <v>6492089.39</v>
      </c>
      <c r="E80" s="6">
        <f t="shared" si="1"/>
        <v>6535650.630000001</v>
      </c>
      <c r="F80" s="6">
        <f t="shared" si="1"/>
        <v>6644098.570000002</v>
      </c>
      <c r="G80" s="6">
        <f t="shared" si="1"/>
        <v>6260607.860000001</v>
      </c>
      <c r="H80" s="6">
        <f t="shared" si="1"/>
        <v>6727555.2700000005</v>
      </c>
      <c r="I80" s="6">
        <f t="shared" si="1"/>
        <v>6582371.820000001</v>
      </c>
      <c r="J80" s="6">
        <f t="shared" si="1"/>
        <v>6331626.409999999</v>
      </c>
      <c r="K80" s="6">
        <f t="shared" si="1"/>
        <v>7366137.600000001</v>
      </c>
      <c r="L80" s="6">
        <f t="shared" si="1"/>
        <v>6716958.08</v>
      </c>
      <c r="M80" s="6">
        <f t="shared" si="1"/>
        <v>6705957.159999998</v>
      </c>
      <c r="N80" s="6">
        <f>SUM(B80:M80)</f>
        <v>79452229.78</v>
      </c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B6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77" sqref="L77"/>
    </sheetView>
  </sheetViews>
  <sheetFormatPr defaultColWidth="9.33203125" defaultRowHeight="12.75"/>
  <cols>
    <col min="1" max="1" width="16.16015625" style="0" bestFit="1" customWidth="1"/>
    <col min="2" max="2" width="14.5" style="0" bestFit="1" customWidth="1"/>
    <col min="3" max="5" width="11.16015625" style="0" bestFit="1" customWidth="1"/>
    <col min="6" max="6" width="12.33203125" style="0" bestFit="1" customWidth="1"/>
    <col min="7" max="14" width="11.16015625" style="0" bestFit="1" customWidth="1"/>
  </cols>
  <sheetData>
    <row r="1" spans="1:14" ht="12.75">
      <c r="A1" t="str">
        <f>SFY0910!A1</f>
        <v>VALIDATED TAX RECEIPTS DATA FOR:  JULY, 2009 thru June, 2010</v>
      </c>
      <c r="N1" t="s">
        <v>89</v>
      </c>
    </row>
    <row r="3" spans="1:14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12.75">
      <c r="B9" s="2">
        <v>39995</v>
      </c>
      <c r="C9" s="2">
        <v>40026</v>
      </c>
      <c r="D9" s="2">
        <v>40057</v>
      </c>
      <c r="E9" s="2">
        <v>40087</v>
      </c>
      <c r="F9" s="2">
        <v>40118</v>
      </c>
      <c r="G9" s="2">
        <v>40148</v>
      </c>
      <c r="H9" s="2">
        <v>40179</v>
      </c>
      <c r="I9" s="2">
        <v>40210</v>
      </c>
      <c r="J9" s="2">
        <v>40238</v>
      </c>
      <c r="K9" s="2">
        <v>40269</v>
      </c>
      <c r="L9" s="2">
        <v>40299</v>
      </c>
      <c r="M9" s="2">
        <v>40330</v>
      </c>
      <c r="N9" s="3" t="s">
        <v>137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1">
        <v>649067.62</v>
      </c>
      <c r="C12" s="16">
        <v>620510.75</v>
      </c>
      <c r="D12" s="16">
        <v>636140.6</v>
      </c>
      <c r="E12" s="16">
        <v>611731.1</v>
      </c>
      <c r="F12" s="17">
        <v>625633.15</v>
      </c>
      <c r="G12" s="11">
        <v>589567.01</v>
      </c>
      <c r="H12" s="18">
        <v>465392.79</v>
      </c>
      <c r="I12" s="21">
        <v>597948.16</v>
      </c>
      <c r="J12" s="16">
        <v>592144.58</v>
      </c>
      <c r="K12" s="21">
        <v>711395.59</v>
      </c>
      <c r="L12" s="5">
        <v>700235.12</v>
      </c>
      <c r="M12" s="5">
        <v>691734.72</v>
      </c>
      <c r="N12" s="6">
        <f aca="true" t="shared" si="0" ref="N12:N43">SUM(B12:M12)</f>
        <v>7491501.19</v>
      </c>
    </row>
    <row r="13" spans="1:14" ht="12.75">
      <c r="A13" t="s">
        <v>91</v>
      </c>
      <c r="B13" s="11">
        <v>103062.92</v>
      </c>
      <c r="C13" s="16">
        <v>101353.6</v>
      </c>
      <c r="D13" s="16">
        <v>101198.96</v>
      </c>
      <c r="E13" s="16">
        <v>100463.05</v>
      </c>
      <c r="F13" s="17">
        <v>100198.71</v>
      </c>
      <c r="G13" s="11">
        <v>89082.65</v>
      </c>
      <c r="H13" s="18">
        <v>101680.33</v>
      </c>
      <c r="I13" s="21">
        <v>89537.72</v>
      </c>
      <c r="J13" s="16">
        <v>87750.55</v>
      </c>
      <c r="K13" s="21">
        <v>106784.14</v>
      </c>
      <c r="L13" s="5">
        <v>104483.49</v>
      </c>
      <c r="M13" s="5">
        <v>101822.55</v>
      </c>
      <c r="N13" s="6">
        <f t="shared" si="0"/>
        <v>1187418.6700000002</v>
      </c>
    </row>
    <row r="14" spans="1:14" ht="12.75">
      <c r="A14" s="27" t="s">
        <v>92</v>
      </c>
      <c r="B14" s="11">
        <v>590952.71</v>
      </c>
      <c r="C14" s="16">
        <v>566568.77</v>
      </c>
      <c r="D14" s="16">
        <v>574183.91</v>
      </c>
      <c r="E14" s="16">
        <v>509440.25</v>
      </c>
      <c r="F14" s="17">
        <v>487992.18</v>
      </c>
      <c r="G14" s="11">
        <v>429254.33</v>
      </c>
      <c r="H14" s="18">
        <v>460916.71</v>
      </c>
      <c r="I14" s="21">
        <v>443599.65</v>
      </c>
      <c r="J14" s="16">
        <v>463729.4</v>
      </c>
      <c r="K14" s="21">
        <v>554894.93</v>
      </c>
      <c r="L14" s="5">
        <v>614350.42</v>
      </c>
      <c r="M14" s="5">
        <v>592232.06</v>
      </c>
      <c r="N14" s="6">
        <f t="shared" si="0"/>
        <v>6288115.32</v>
      </c>
    </row>
    <row r="15" spans="1:14" ht="12.75">
      <c r="A15" t="s">
        <v>5</v>
      </c>
      <c r="B15" s="11">
        <v>88527.07</v>
      </c>
      <c r="C15" s="16">
        <v>87499.67</v>
      </c>
      <c r="D15" s="16">
        <v>85313.55</v>
      </c>
      <c r="E15" s="16">
        <v>78859.39</v>
      </c>
      <c r="F15" s="17">
        <v>93878.23</v>
      </c>
      <c r="G15" s="11">
        <v>74713.78</v>
      </c>
      <c r="H15" s="18">
        <v>80336.85</v>
      </c>
      <c r="I15" s="21">
        <v>80007.18</v>
      </c>
      <c r="J15" s="16">
        <v>89722.33</v>
      </c>
      <c r="K15" s="21">
        <v>115546.21</v>
      </c>
      <c r="L15" s="5">
        <v>110678.1</v>
      </c>
      <c r="M15" s="5">
        <v>111974.97</v>
      </c>
      <c r="N15" s="6">
        <f t="shared" si="0"/>
        <v>1097057.3299999998</v>
      </c>
    </row>
    <row r="16" spans="1:14" ht="12.75">
      <c r="A16" t="s">
        <v>93</v>
      </c>
      <c r="B16" s="11">
        <v>1402685.59</v>
      </c>
      <c r="C16" s="16">
        <v>1360580.65</v>
      </c>
      <c r="D16" s="16">
        <v>1426469.86</v>
      </c>
      <c r="E16" s="16">
        <v>1341522.17</v>
      </c>
      <c r="F16" s="17">
        <v>1376419.14</v>
      </c>
      <c r="G16" s="11">
        <v>1309340.05</v>
      </c>
      <c r="H16" s="18">
        <v>1363670.72</v>
      </c>
      <c r="I16" s="21">
        <v>1329548.21</v>
      </c>
      <c r="J16" s="16">
        <v>1285116.1</v>
      </c>
      <c r="K16" s="21">
        <v>1506841.53</v>
      </c>
      <c r="L16" s="5">
        <v>1459370.67</v>
      </c>
      <c r="M16" s="5">
        <v>1470455.32</v>
      </c>
      <c r="N16" s="6">
        <f t="shared" si="0"/>
        <v>16632020.01</v>
      </c>
    </row>
    <row r="17" spans="1:14" ht="12.75">
      <c r="A17" t="s">
        <v>94</v>
      </c>
      <c r="B17" s="11">
        <v>4267824.97</v>
      </c>
      <c r="C17" s="16">
        <v>4190830.86</v>
      </c>
      <c r="D17" s="16">
        <v>4263104.56</v>
      </c>
      <c r="E17" s="16">
        <v>4245264.79</v>
      </c>
      <c r="F17" s="17">
        <v>4383113.64</v>
      </c>
      <c r="G17" s="11">
        <v>4120896.85</v>
      </c>
      <c r="H17" s="18">
        <v>4476571.3</v>
      </c>
      <c r="I17" s="21">
        <v>4146751.05</v>
      </c>
      <c r="J17" s="16">
        <v>4057143.48</v>
      </c>
      <c r="K17" s="21">
        <v>4540809.02</v>
      </c>
      <c r="L17" s="5">
        <v>3964143.51</v>
      </c>
      <c r="M17" s="5">
        <v>4113985.56</v>
      </c>
      <c r="N17" s="6">
        <f t="shared" si="0"/>
        <v>50770439.589999996</v>
      </c>
    </row>
    <row r="18" spans="1:14" ht="12.75">
      <c r="A18" t="s">
        <v>8</v>
      </c>
      <c r="B18" s="11">
        <v>37591.15</v>
      </c>
      <c r="C18" s="16">
        <v>34035.52</v>
      </c>
      <c r="D18" s="16">
        <v>30580.18</v>
      </c>
      <c r="E18" s="16">
        <v>33962.79</v>
      </c>
      <c r="F18" s="17">
        <v>34379.26</v>
      </c>
      <c r="G18" s="11">
        <v>30776.68</v>
      </c>
      <c r="H18" s="18">
        <v>33759.35</v>
      </c>
      <c r="I18" s="21">
        <v>34913.81</v>
      </c>
      <c r="J18" s="16">
        <v>24126.61</v>
      </c>
      <c r="K18" s="21">
        <v>31011.93</v>
      </c>
      <c r="L18" s="5">
        <v>31969.86</v>
      </c>
      <c r="M18" s="5">
        <v>30997.85</v>
      </c>
      <c r="N18" s="6">
        <f t="shared" si="0"/>
        <v>388104.98999999993</v>
      </c>
    </row>
    <row r="19" spans="1:14" ht="12.75">
      <c r="A19" t="s">
        <v>95</v>
      </c>
      <c r="B19" s="11">
        <v>437377.86</v>
      </c>
      <c r="C19" s="16">
        <v>424765.39</v>
      </c>
      <c r="D19" s="16">
        <v>415004.71</v>
      </c>
      <c r="E19" s="16">
        <v>418022.85</v>
      </c>
      <c r="F19" s="17">
        <v>439876.27</v>
      </c>
      <c r="G19" s="11">
        <v>438958.05</v>
      </c>
      <c r="H19" s="18">
        <v>468090.94</v>
      </c>
      <c r="I19" s="21">
        <v>474501.47</v>
      </c>
      <c r="J19" s="16">
        <v>472912.67</v>
      </c>
      <c r="K19" s="21">
        <v>554013.48</v>
      </c>
      <c r="L19" s="5">
        <v>511547.1</v>
      </c>
      <c r="M19" s="5">
        <v>496237.56</v>
      </c>
      <c r="N19" s="6">
        <f t="shared" si="0"/>
        <v>5551308.349999999</v>
      </c>
    </row>
    <row r="20" spans="1:14" ht="12.75">
      <c r="A20" t="s">
        <v>96</v>
      </c>
      <c r="B20" s="11">
        <v>273886.37</v>
      </c>
      <c r="C20" s="16">
        <v>276055.68</v>
      </c>
      <c r="D20" s="16">
        <v>270822.79</v>
      </c>
      <c r="E20" s="16">
        <v>276816.47</v>
      </c>
      <c r="F20" s="17">
        <v>278672.3</v>
      </c>
      <c r="G20" s="11">
        <v>263006.59</v>
      </c>
      <c r="H20" s="18">
        <v>277045.03</v>
      </c>
      <c r="I20" s="21">
        <v>254598.06</v>
      </c>
      <c r="J20" s="16">
        <v>275065.36</v>
      </c>
      <c r="K20" s="21">
        <v>325099.21</v>
      </c>
      <c r="L20" s="5">
        <v>325865.25</v>
      </c>
      <c r="M20" s="5">
        <v>327395.39</v>
      </c>
      <c r="N20" s="6">
        <f t="shared" si="0"/>
        <v>3424328.5</v>
      </c>
    </row>
    <row r="21" spans="1:14" ht="12.75">
      <c r="A21" t="s">
        <v>97</v>
      </c>
      <c r="B21" s="11">
        <v>414644.79</v>
      </c>
      <c r="C21" s="16">
        <v>407646.2</v>
      </c>
      <c r="D21" s="16">
        <v>419186.83</v>
      </c>
      <c r="E21" s="16">
        <v>417816.44</v>
      </c>
      <c r="F21" s="17">
        <v>425939.65</v>
      </c>
      <c r="G21" s="11">
        <v>393671.09</v>
      </c>
      <c r="H21" s="18">
        <v>388699.56</v>
      </c>
      <c r="I21" s="21">
        <v>398123</v>
      </c>
      <c r="J21" s="16">
        <v>409494.55</v>
      </c>
      <c r="K21" s="21">
        <v>464549.89</v>
      </c>
      <c r="L21" s="5">
        <v>465316.83</v>
      </c>
      <c r="M21" s="5">
        <v>520281.52</v>
      </c>
      <c r="N21" s="6">
        <f t="shared" si="0"/>
        <v>5125370.35</v>
      </c>
    </row>
    <row r="22" spans="1:14" ht="12.75">
      <c r="A22" t="s">
        <v>98</v>
      </c>
      <c r="B22" s="11">
        <v>641676.49</v>
      </c>
      <c r="C22" s="16">
        <v>607416.54</v>
      </c>
      <c r="D22" s="16">
        <v>615333.31</v>
      </c>
      <c r="E22" s="16">
        <v>624361.43</v>
      </c>
      <c r="F22" s="17">
        <v>666040.06</v>
      </c>
      <c r="G22" s="11">
        <v>679658.91</v>
      </c>
      <c r="H22" s="18">
        <v>721404.74</v>
      </c>
      <c r="I22" s="21">
        <v>735461</v>
      </c>
      <c r="J22" s="16">
        <v>746785.41</v>
      </c>
      <c r="K22" s="21">
        <v>868133.36</v>
      </c>
      <c r="L22" s="5">
        <v>795299.5</v>
      </c>
      <c r="M22" s="5">
        <v>731548.65</v>
      </c>
      <c r="N22" s="6">
        <f t="shared" si="0"/>
        <v>8433119.4</v>
      </c>
    </row>
    <row r="23" spans="1:14" ht="12.75">
      <c r="A23" t="s">
        <v>12</v>
      </c>
      <c r="B23" s="11">
        <v>340432.14</v>
      </c>
      <c r="C23" s="16">
        <v>324412.65</v>
      </c>
      <c r="D23" s="16">
        <v>308758.49</v>
      </c>
      <c r="E23" s="16">
        <v>310478.47</v>
      </c>
      <c r="F23" s="17">
        <v>317094.59</v>
      </c>
      <c r="G23" s="11">
        <v>308861.5</v>
      </c>
      <c r="H23" s="18">
        <v>336184.97</v>
      </c>
      <c r="I23" s="21">
        <v>283251.15</v>
      </c>
      <c r="J23" s="16">
        <v>250654.64</v>
      </c>
      <c r="K23" s="21">
        <v>307327.53</v>
      </c>
      <c r="L23" s="5">
        <v>296971.31</v>
      </c>
      <c r="M23" s="5">
        <v>295811.02</v>
      </c>
      <c r="N23" s="6">
        <f t="shared" si="0"/>
        <v>3680238.46</v>
      </c>
    </row>
    <row r="24" spans="1:14" ht="12.75">
      <c r="A24" t="s">
        <v>129</v>
      </c>
      <c r="B24" s="11">
        <v>5285366.68</v>
      </c>
      <c r="C24" s="16">
        <v>5045429.47</v>
      </c>
      <c r="D24" s="16">
        <v>5210626.45</v>
      </c>
      <c r="E24" s="16">
        <v>5615754.74</v>
      </c>
      <c r="F24" s="17">
        <v>5590817.68</v>
      </c>
      <c r="G24" s="11">
        <v>5253336.33</v>
      </c>
      <c r="H24" s="18">
        <v>5597929.6</v>
      </c>
      <c r="I24" s="21">
        <v>5226633.33</v>
      </c>
      <c r="J24" s="16">
        <v>5179309.63</v>
      </c>
      <c r="K24" s="21">
        <v>5867012.159999999</v>
      </c>
      <c r="L24" s="5">
        <v>3914802.96</v>
      </c>
      <c r="M24" s="5">
        <v>4085146.57</v>
      </c>
      <c r="N24" s="6">
        <f t="shared" si="0"/>
        <v>61872165.599999994</v>
      </c>
    </row>
    <row r="25" spans="1:14" ht="12.75">
      <c r="A25" t="s">
        <v>13</v>
      </c>
      <c r="B25" s="11">
        <v>67198.06</v>
      </c>
      <c r="C25" s="16">
        <v>59250.44</v>
      </c>
      <c r="D25" s="16">
        <v>60929.64</v>
      </c>
      <c r="E25" s="16">
        <v>62208.34</v>
      </c>
      <c r="F25" s="17">
        <v>63220.96</v>
      </c>
      <c r="G25" s="11">
        <v>61263.57</v>
      </c>
      <c r="H25" s="18">
        <v>71647.32</v>
      </c>
      <c r="I25" s="21">
        <v>67201.05</v>
      </c>
      <c r="J25" s="16">
        <v>69095.49</v>
      </c>
      <c r="K25" s="21">
        <v>79125.39</v>
      </c>
      <c r="L25" s="5">
        <v>74186.01</v>
      </c>
      <c r="M25" s="5">
        <v>75111.54</v>
      </c>
      <c r="N25" s="6">
        <f t="shared" si="0"/>
        <v>810437.81</v>
      </c>
    </row>
    <row r="26" spans="1:14" ht="12.75">
      <c r="A26" t="s">
        <v>14</v>
      </c>
      <c r="B26" s="11">
        <v>42109.66</v>
      </c>
      <c r="C26" s="16">
        <v>41499.71</v>
      </c>
      <c r="D26" s="16">
        <v>41174.29</v>
      </c>
      <c r="E26" s="16">
        <v>41482.77</v>
      </c>
      <c r="F26" s="17">
        <v>39040.54</v>
      </c>
      <c r="G26" s="11">
        <v>39944.84</v>
      </c>
      <c r="H26" s="18">
        <v>67280.85</v>
      </c>
      <c r="I26" s="21">
        <v>42590.33</v>
      </c>
      <c r="J26" s="16">
        <v>55422</v>
      </c>
      <c r="K26" s="21">
        <v>66500.08</v>
      </c>
      <c r="L26" s="5">
        <v>56734.91</v>
      </c>
      <c r="M26" s="5">
        <v>63904.34</v>
      </c>
      <c r="N26" s="6">
        <f t="shared" si="0"/>
        <v>597684.3200000001</v>
      </c>
    </row>
    <row r="27" spans="1:14" ht="12.75">
      <c r="A27" t="s">
        <v>99</v>
      </c>
      <c r="B27" s="11">
        <v>2873219.72</v>
      </c>
      <c r="C27" s="16">
        <v>2656100.24</v>
      </c>
      <c r="D27" s="16">
        <v>2694599.34</v>
      </c>
      <c r="E27" s="16">
        <v>2683130.93</v>
      </c>
      <c r="F27" s="17">
        <v>2834608.39</v>
      </c>
      <c r="G27" s="11">
        <v>2530276.53</v>
      </c>
      <c r="H27" s="18">
        <v>2314100.52</v>
      </c>
      <c r="I27" s="21">
        <v>2516407.91</v>
      </c>
      <c r="J27" s="16">
        <v>2429669.24</v>
      </c>
      <c r="K27" s="21">
        <v>2880153.52</v>
      </c>
      <c r="L27" s="5">
        <v>2793596</v>
      </c>
      <c r="M27" s="5">
        <v>3250604.31</v>
      </c>
      <c r="N27" s="6">
        <f t="shared" si="0"/>
        <v>32456466.65</v>
      </c>
    </row>
    <row r="28" spans="1:14" ht="12.75">
      <c r="A28" t="s">
        <v>100</v>
      </c>
      <c r="B28" s="11">
        <v>884137.06</v>
      </c>
      <c r="C28" s="16">
        <v>823463.97</v>
      </c>
      <c r="D28" s="16">
        <v>843806.51</v>
      </c>
      <c r="E28" s="16">
        <v>782755.88</v>
      </c>
      <c r="F28" s="17">
        <v>773661.77</v>
      </c>
      <c r="G28" s="11">
        <v>730346.36</v>
      </c>
      <c r="H28" s="18">
        <v>757940.22</v>
      </c>
      <c r="I28" s="21">
        <v>693657.5</v>
      </c>
      <c r="J28" s="16">
        <v>716057.46</v>
      </c>
      <c r="K28" s="21">
        <v>838226.38</v>
      </c>
      <c r="L28" s="5">
        <v>840962.32</v>
      </c>
      <c r="M28" s="5">
        <v>865262.11</v>
      </c>
      <c r="N28" s="6">
        <f t="shared" si="0"/>
        <v>9550277.54</v>
      </c>
    </row>
    <row r="29" spans="1:14" ht="12.75">
      <c r="A29" t="s">
        <v>17</v>
      </c>
      <c r="B29" s="11">
        <v>202514.53</v>
      </c>
      <c r="C29" s="16">
        <v>192490.26</v>
      </c>
      <c r="D29" s="16">
        <v>196084.72</v>
      </c>
      <c r="E29" s="16">
        <v>183524.57</v>
      </c>
      <c r="F29" s="17">
        <v>201250.04</v>
      </c>
      <c r="G29" s="11">
        <v>181529.02</v>
      </c>
      <c r="H29" s="18">
        <v>191055.57</v>
      </c>
      <c r="I29" s="21">
        <v>181474.65</v>
      </c>
      <c r="J29" s="16">
        <v>181294.16</v>
      </c>
      <c r="K29" s="21">
        <v>222853.76</v>
      </c>
      <c r="L29" s="5">
        <v>216298.38</v>
      </c>
      <c r="M29" s="5">
        <v>213320.09</v>
      </c>
      <c r="N29" s="6">
        <f t="shared" si="0"/>
        <v>2363689.75</v>
      </c>
    </row>
    <row r="30" spans="1:14" ht="12.75">
      <c r="A30" t="s">
        <v>18</v>
      </c>
      <c r="B30" s="11">
        <v>38568.31</v>
      </c>
      <c r="C30" s="16">
        <v>37624.12</v>
      </c>
      <c r="D30" s="16">
        <v>31744.52</v>
      </c>
      <c r="E30" s="16">
        <v>31114.42</v>
      </c>
      <c r="F30" s="17">
        <v>29242.21</v>
      </c>
      <c r="G30" s="11">
        <v>25598.77</v>
      </c>
      <c r="H30" s="18">
        <v>27160.91</v>
      </c>
      <c r="I30" s="21">
        <v>26473.35</v>
      </c>
      <c r="J30" s="16">
        <v>24544.79</v>
      </c>
      <c r="K30" s="21">
        <v>33888.77</v>
      </c>
      <c r="L30" s="5">
        <v>36811.56</v>
      </c>
      <c r="M30" s="5">
        <v>36185.62</v>
      </c>
      <c r="N30" s="6">
        <f t="shared" si="0"/>
        <v>378957.35</v>
      </c>
    </row>
    <row r="31" spans="1:14" ht="12.75">
      <c r="A31" t="s">
        <v>19</v>
      </c>
      <c r="B31" s="11">
        <v>159239.52</v>
      </c>
      <c r="C31" s="16">
        <v>163333.05</v>
      </c>
      <c r="D31" s="16">
        <v>150008.74</v>
      </c>
      <c r="E31" s="16">
        <v>152641.5</v>
      </c>
      <c r="F31" s="17">
        <v>153614.52</v>
      </c>
      <c r="G31" s="11">
        <v>157734.72</v>
      </c>
      <c r="H31" s="18">
        <v>174518.69</v>
      </c>
      <c r="I31" s="21">
        <v>1289175.62</v>
      </c>
      <c r="J31" s="16">
        <v>172100.55</v>
      </c>
      <c r="K31" s="21">
        <v>185784.41</v>
      </c>
      <c r="L31" s="5">
        <v>185258.81</v>
      </c>
      <c r="M31" s="5">
        <v>200817.8</v>
      </c>
      <c r="N31" s="6">
        <f t="shared" si="0"/>
        <v>3144227.93</v>
      </c>
    </row>
    <row r="32" spans="1:14" ht="12.75">
      <c r="A32" t="s">
        <v>20</v>
      </c>
      <c r="B32" s="11">
        <v>44765.52</v>
      </c>
      <c r="C32" s="16">
        <v>39631.86</v>
      </c>
      <c r="D32" s="16">
        <v>43266.34</v>
      </c>
      <c r="E32" s="16">
        <v>39687.73</v>
      </c>
      <c r="F32" s="17">
        <v>42004.69</v>
      </c>
      <c r="G32" s="11">
        <v>34390.22</v>
      </c>
      <c r="H32" s="18">
        <v>49909.92</v>
      </c>
      <c r="I32" s="21">
        <v>34027.8</v>
      </c>
      <c r="J32" s="16">
        <v>37993.23</v>
      </c>
      <c r="K32" s="21">
        <v>45516.5</v>
      </c>
      <c r="L32" s="5">
        <v>38780.82</v>
      </c>
      <c r="M32" s="5">
        <v>46301.07</v>
      </c>
      <c r="N32" s="6">
        <f t="shared" si="0"/>
        <v>496275.7</v>
      </c>
    </row>
    <row r="33" spans="1:14" ht="12.75">
      <c r="A33" t="s">
        <v>21</v>
      </c>
      <c r="B33" s="11">
        <v>22275.5</v>
      </c>
      <c r="C33" s="16">
        <v>19126.84</v>
      </c>
      <c r="D33" s="16">
        <v>20877.96</v>
      </c>
      <c r="E33" s="16">
        <v>22764.67</v>
      </c>
      <c r="F33" s="17">
        <v>22661.76</v>
      </c>
      <c r="G33" s="11">
        <v>23470.09</v>
      </c>
      <c r="H33" s="18">
        <v>24712.25</v>
      </c>
      <c r="I33" s="21">
        <v>26122.73</v>
      </c>
      <c r="J33" s="16">
        <v>32876.31</v>
      </c>
      <c r="K33" s="21">
        <v>39161.29</v>
      </c>
      <c r="L33" s="5">
        <v>35894.76</v>
      </c>
      <c r="M33" s="5">
        <v>34001.51</v>
      </c>
      <c r="N33" s="6">
        <f t="shared" si="0"/>
        <v>323945.67000000004</v>
      </c>
    </row>
    <row r="34" spans="1:14" ht="12.75">
      <c r="A34" t="s">
        <v>101</v>
      </c>
      <c r="B34" s="11">
        <v>30490.63</v>
      </c>
      <c r="C34" s="16">
        <v>28824.52</v>
      </c>
      <c r="D34" s="16">
        <v>36272.24</v>
      </c>
      <c r="E34" s="16">
        <v>28277.67</v>
      </c>
      <c r="F34" s="17">
        <v>27552.6</v>
      </c>
      <c r="G34" s="11">
        <v>27024.99</v>
      </c>
      <c r="H34" s="18">
        <v>27267.52</v>
      </c>
      <c r="I34" s="21">
        <v>26674.62</v>
      </c>
      <c r="J34" s="16">
        <v>39425.43</v>
      </c>
      <c r="K34" s="21">
        <v>42888.15</v>
      </c>
      <c r="L34" s="5">
        <v>49288.06</v>
      </c>
      <c r="M34" s="5">
        <v>47753.03</v>
      </c>
      <c r="N34" s="6">
        <f t="shared" si="0"/>
        <v>411739.45999999996</v>
      </c>
    </row>
    <row r="35" spans="1:14" ht="12.75">
      <c r="A35" t="s">
        <v>23</v>
      </c>
      <c r="B35" s="11">
        <v>98419.68</v>
      </c>
      <c r="C35" s="16">
        <v>80193.8</v>
      </c>
      <c r="D35" s="16">
        <v>82698.88</v>
      </c>
      <c r="E35" s="16">
        <v>79852.9</v>
      </c>
      <c r="F35" s="17">
        <v>82428.15</v>
      </c>
      <c r="G35" s="11">
        <v>78741.2</v>
      </c>
      <c r="H35" s="18">
        <v>90806.17</v>
      </c>
      <c r="I35" s="21">
        <v>70360.7</v>
      </c>
      <c r="J35" s="16">
        <v>53332.35</v>
      </c>
      <c r="K35" s="21">
        <v>72543.01</v>
      </c>
      <c r="L35" s="5">
        <v>68500.94</v>
      </c>
      <c r="M35" s="5">
        <v>61154.39</v>
      </c>
      <c r="N35" s="6">
        <f t="shared" si="0"/>
        <v>919032.17</v>
      </c>
    </row>
    <row r="36" spans="1:14" ht="12.75">
      <c r="A36" t="s">
        <v>24</v>
      </c>
      <c r="B36" s="11">
        <v>78318.84</v>
      </c>
      <c r="C36" s="16">
        <v>64916.82</v>
      </c>
      <c r="D36" s="16">
        <v>68259.94</v>
      </c>
      <c r="E36" s="16">
        <v>68924.85</v>
      </c>
      <c r="F36" s="17">
        <v>72799.22</v>
      </c>
      <c r="G36" s="11">
        <v>72108.81</v>
      </c>
      <c r="H36" s="18">
        <v>79441.45</v>
      </c>
      <c r="I36" s="21">
        <v>78517.79</v>
      </c>
      <c r="J36" s="16">
        <v>72289.37</v>
      </c>
      <c r="K36" s="21">
        <v>85401.27</v>
      </c>
      <c r="L36" s="5">
        <v>80863.33</v>
      </c>
      <c r="M36" s="5">
        <v>78759.93</v>
      </c>
      <c r="N36" s="6">
        <f t="shared" si="0"/>
        <v>900601.6200000001</v>
      </c>
    </row>
    <row r="37" spans="1:14" ht="12.75">
      <c r="A37" t="s">
        <v>25</v>
      </c>
      <c r="B37" s="11">
        <v>121006.44</v>
      </c>
      <c r="C37" s="16">
        <v>109506.52</v>
      </c>
      <c r="D37" s="16">
        <v>110225.61</v>
      </c>
      <c r="E37" s="16">
        <v>130982.69</v>
      </c>
      <c r="F37" s="17">
        <v>119004.92</v>
      </c>
      <c r="G37" s="11">
        <v>115302.11</v>
      </c>
      <c r="H37" s="18">
        <v>127092.81</v>
      </c>
      <c r="I37" s="21">
        <v>116716.72</v>
      </c>
      <c r="J37" s="16">
        <v>127745.08</v>
      </c>
      <c r="K37" s="21">
        <v>152501.4</v>
      </c>
      <c r="L37" s="5">
        <v>147230.04</v>
      </c>
      <c r="M37" s="5">
        <v>129763.45</v>
      </c>
      <c r="N37" s="6">
        <f t="shared" si="0"/>
        <v>1507077.79</v>
      </c>
    </row>
    <row r="38" spans="1:14" ht="12.75">
      <c r="A38" t="s">
        <v>102</v>
      </c>
      <c r="B38" s="11">
        <v>412463.48</v>
      </c>
      <c r="C38" s="16">
        <v>395138.43</v>
      </c>
      <c r="D38" s="16">
        <v>396444.21</v>
      </c>
      <c r="E38" s="16">
        <v>411861</v>
      </c>
      <c r="F38" s="17">
        <v>418908.65</v>
      </c>
      <c r="G38" s="11">
        <v>392530.23</v>
      </c>
      <c r="H38" s="18">
        <v>501979.4</v>
      </c>
      <c r="I38" s="21">
        <v>401681.98</v>
      </c>
      <c r="J38" s="16">
        <v>402356.43</v>
      </c>
      <c r="K38" s="21">
        <v>477108.02</v>
      </c>
      <c r="L38" s="5">
        <v>460568.63</v>
      </c>
      <c r="M38" s="5">
        <v>454839.71</v>
      </c>
      <c r="N38" s="6">
        <f t="shared" si="0"/>
        <v>5125880.17</v>
      </c>
    </row>
    <row r="39" spans="1:14" ht="12.75">
      <c r="A39" t="s">
        <v>27</v>
      </c>
      <c r="B39" s="11">
        <v>247348.27</v>
      </c>
      <c r="C39" s="16">
        <v>252266.7</v>
      </c>
      <c r="D39" s="16">
        <v>240766.4</v>
      </c>
      <c r="E39" s="16">
        <v>256885.77</v>
      </c>
      <c r="F39" s="17">
        <v>241458.99</v>
      </c>
      <c r="G39" s="11">
        <v>248067.03</v>
      </c>
      <c r="H39" s="18">
        <v>247231.48</v>
      </c>
      <c r="I39" s="21">
        <v>249107.04</v>
      </c>
      <c r="J39" s="16">
        <v>256273.66</v>
      </c>
      <c r="K39" s="21">
        <v>289591.39</v>
      </c>
      <c r="L39" s="5">
        <v>276924.91</v>
      </c>
      <c r="M39" s="5">
        <v>286252.19</v>
      </c>
      <c r="N39" s="6">
        <f t="shared" si="0"/>
        <v>3092173.83</v>
      </c>
    </row>
    <row r="40" spans="1:14" ht="12.75">
      <c r="A40" s="27" t="s">
        <v>103</v>
      </c>
      <c r="B40" s="11">
        <v>3422891.26</v>
      </c>
      <c r="C40" s="16">
        <v>3287693.12</v>
      </c>
      <c r="D40" s="16">
        <v>3284229.85</v>
      </c>
      <c r="E40" s="16">
        <v>3337550.12</v>
      </c>
      <c r="F40" s="17">
        <v>3438725.52</v>
      </c>
      <c r="G40" s="11">
        <v>3170272.21</v>
      </c>
      <c r="H40" s="18">
        <v>3465144.51</v>
      </c>
      <c r="I40" s="21">
        <v>3219066.54</v>
      </c>
      <c r="J40" s="16">
        <v>3108965.46</v>
      </c>
      <c r="K40" s="21">
        <v>3571895.82</v>
      </c>
      <c r="L40" s="5">
        <v>3486013.83</v>
      </c>
      <c r="M40" s="5">
        <v>3481303.82</v>
      </c>
      <c r="N40" s="6">
        <f t="shared" si="0"/>
        <v>40273752.06</v>
      </c>
    </row>
    <row r="41" spans="1:14" ht="12.75">
      <c r="A41" t="s">
        <v>29</v>
      </c>
      <c r="B41" s="11">
        <v>73090.21</v>
      </c>
      <c r="C41" s="16">
        <v>55499.21</v>
      </c>
      <c r="D41" s="16">
        <v>68644.84</v>
      </c>
      <c r="E41" s="16">
        <v>59804.07</v>
      </c>
      <c r="F41" s="17">
        <v>60969.26</v>
      </c>
      <c r="G41" s="11">
        <v>57233.5</v>
      </c>
      <c r="H41" s="18">
        <v>65256.85</v>
      </c>
      <c r="I41" s="21">
        <v>54848.8</v>
      </c>
      <c r="J41" s="16">
        <v>51456.5</v>
      </c>
      <c r="K41" s="21">
        <v>56986.33</v>
      </c>
      <c r="L41" s="5">
        <v>66411.75</v>
      </c>
      <c r="M41" s="5">
        <v>64046.03</v>
      </c>
      <c r="N41" s="6">
        <f t="shared" si="0"/>
        <v>734247.35</v>
      </c>
    </row>
    <row r="42" spans="1:14" ht="12.75">
      <c r="A42" t="s">
        <v>104</v>
      </c>
      <c r="B42" s="11">
        <v>433762.01</v>
      </c>
      <c r="C42" s="16">
        <v>410532.49</v>
      </c>
      <c r="D42" s="16">
        <v>408185.8</v>
      </c>
      <c r="E42" s="16">
        <v>417388.61</v>
      </c>
      <c r="F42" s="17">
        <v>434159.53</v>
      </c>
      <c r="G42" s="11">
        <v>409667.35</v>
      </c>
      <c r="H42" s="18">
        <v>422629.36</v>
      </c>
      <c r="I42" s="21">
        <v>407078.48</v>
      </c>
      <c r="J42" s="16">
        <v>365735.88</v>
      </c>
      <c r="K42" s="21">
        <v>432753.56</v>
      </c>
      <c r="L42" s="5">
        <v>413442.27</v>
      </c>
      <c r="M42" s="5">
        <v>409800.48</v>
      </c>
      <c r="N42" s="6">
        <f t="shared" si="0"/>
        <v>4965135.82</v>
      </c>
    </row>
    <row r="43" spans="1:14" ht="12.75">
      <c r="A43" t="s">
        <v>31</v>
      </c>
      <c r="B43" s="11">
        <v>335866.41</v>
      </c>
      <c r="C43" s="16">
        <v>288500.93</v>
      </c>
      <c r="D43" s="16">
        <v>307824.43</v>
      </c>
      <c r="E43" s="16">
        <v>300648.8</v>
      </c>
      <c r="F43" s="17">
        <v>296115.05</v>
      </c>
      <c r="G43" s="11">
        <v>274807.6</v>
      </c>
      <c r="H43" s="18">
        <v>306440.12</v>
      </c>
      <c r="I43" s="21">
        <v>243144.02</v>
      </c>
      <c r="J43" s="16">
        <v>187069.97</v>
      </c>
      <c r="K43" s="21">
        <v>231099.71</v>
      </c>
      <c r="L43" s="5">
        <v>229041.7</v>
      </c>
      <c r="M43" s="5">
        <v>231512.1</v>
      </c>
      <c r="N43" s="6">
        <f t="shared" si="0"/>
        <v>3232070.840000001</v>
      </c>
    </row>
    <row r="44" spans="1:14" ht="12.75">
      <c r="A44" t="s">
        <v>32</v>
      </c>
      <c r="B44" s="11">
        <v>78384.07</v>
      </c>
      <c r="C44" s="16">
        <v>65951.41</v>
      </c>
      <c r="D44" s="16">
        <v>77245.32</v>
      </c>
      <c r="E44" s="16">
        <v>68426.13</v>
      </c>
      <c r="F44" s="17">
        <v>68746.59</v>
      </c>
      <c r="G44" s="11">
        <v>65532.34</v>
      </c>
      <c r="H44" s="18">
        <v>75326.93</v>
      </c>
      <c r="I44" s="21">
        <v>60612.83</v>
      </c>
      <c r="J44" s="16">
        <v>52754.94</v>
      </c>
      <c r="K44" s="21">
        <v>63139.82</v>
      </c>
      <c r="L44" s="5">
        <v>62069.92</v>
      </c>
      <c r="M44" s="5">
        <v>60179.09</v>
      </c>
      <c r="N44" s="6">
        <f aca="true" t="shared" si="1" ref="N44:N75">SUM(B44:M44)</f>
        <v>798369.39</v>
      </c>
    </row>
    <row r="45" spans="1:14" ht="12.75">
      <c r="A45" t="s">
        <v>33</v>
      </c>
      <c r="B45" s="11">
        <v>13669.81</v>
      </c>
      <c r="C45" s="16">
        <v>12706.23</v>
      </c>
      <c r="D45" s="16">
        <v>11932.63</v>
      </c>
      <c r="E45" s="16">
        <v>12914.01</v>
      </c>
      <c r="F45" s="17">
        <v>12690.74</v>
      </c>
      <c r="G45" s="11">
        <v>8563.56</v>
      </c>
      <c r="H45" s="18">
        <v>18962.82</v>
      </c>
      <c r="I45" s="21">
        <v>13365.08</v>
      </c>
      <c r="J45" s="16">
        <v>19158.7</v>
      </c>
      <c r="K45" s="21">
        <v>25635.14</v>
      </c>
      <c r="L45" s="5">
        <v>16726.28</v>
      </c>
      <c r="M45" s="5">
        <v>19673.67</v>
      </c>
      <c r="N45" s="6">
        <f t="shared" si="1"/>
        <v>185998.66999999998</v>
      </c>
    </row>
    <row r="46" spans="1:14" ht="12.75">
      <c r="A46" t="s">
        <v>105</v>
      </c>
      <c r="B46" s="11">
        <v>650216.38</v>
      </c>
      <c r="C46" s="16">
        <v>794676.26</v>
      </c>
      <c r="D46" s="16">
        <v>673591.53</v>
      </c>
      <c r="E46" s="16">
        <v>747625.41</v>
      </c>
      <c r="F46" s="17">
        <v>675514.7</v>
      </c>
      <c r="G46" s="11">
        <v>675057.49</v>
      </c>
      <c r="H46" s="18">
        <v>727658.12</v>
      </c>
      <c r="I46" s="21">
        <v>696236.8</v>
      </c>
      <c r="J46" s="16">
        <v>772141.36</v>
      </c>
      <c r="K46" s="21">
        <v>867167.45</v>
      </c>
      <c r="L46" s="5">
        <v>828717.33</v>
      </c>
      <c r="M46" s="5">
        <v>811682.87</v>
      </c>
      <c r="N46" s="6">
        <f t="shared" si="1"/>
        <v>8920285.700000001</v>
      </c>
    </row>
    <row r="47" spans="1:14" ht="12.75">
      <c r="A47" t="s">
        <v>106</v>
      </c>
      <c r="B47" s="11">
        <v>1439384.58</v>
      </c>
      <c r="C47" s="16">
        <v>1372396.89</v>
      </c>
      <c r="D47" s="16">
        <v>1372236.39</v>
      </c>
      <c r="E47" s="16">
        <v>1372421.01</v>
      </c>
      <c r="F47" s="17">
        <v>1468635.37</v>
      </c>
      <c r="G47" s="11">
        <v>1425283.29</v>
      </c>
      <c r="H47" s="18">
        <v>1535728.08</v>
      </c>
      <c r="I47" s="21">
        <v>1534509.62</v>
      </c>
      <c r="J47" s="16">
        <v>1541117.85</v>
      </c>
      <c r="K47" s="21">
        <v>1824094.13</v>
      </c>
      <c r="L47" s="5">
        <v>1672650.64</v>
      </c>
      <c r="M47" s="5">
        <v>1587873.61</v>
      </c>
      <c r="N47" s="6">
        <f t="shared" si="1"/>
        <v>18146331.46</v>
      </c>
    </row>
    <row r="48" spans="1:14" ht="12.75">
      <c r="A48" t="s">
        <v>107</v>
      </c>
      <c r="B48" s="11">
        <v>667862.98</v>
      </c>
      <c r="C48" s="16">
        <v>654316.68</v>
      </c>
      <c r="D48" s="16">
        <v>657859.38</v>
      </c>
      <c r="E48" s="16">
        <v>663510.52</v>
      </c>
      <c r="F48" s="17">
        <v>684043.3</v>
      </c>
      <c r="G48" s="11">
        <v>629834.07</v>
      </c>
      <c r="H48" s="18">
        <v>612646.22</v>
      </c>
      <c r="I48" s="21">
        <v>649814.35</v>
      </c>
      <c r="J48" s="16">
        <v>604240.57</v>
      </c>
      <c r="K48" s="21">
        <v>738328.75</v>
      </c>
      <c r="L48" s="5">
        <v>713996.57</v>
      </c>
      <c r="M48" s="5">
        <v>776033.99</v>
      </c>
      <c r="N48" s="6">
        <f t="shared" si="1"/>
        <v>8052487.380000001</v>
      </c>
    </row>
    <row r="49" spans="1:14" ht="12.75">
      <c r="A49" t="s">
        <v>37</v>
      </c>
      <c r="B49" s="11">
        <v>115131.31</v>
      </c>
      <c r="C49" s="16">
        <v>113194.71</v>
      </c>
      <c r="D49" s="16">
        <v>111535.99</v>
      </c>
      <c r="E49" s="16">
        <v>109509.18</v>
      </c>
      <c r="F49" s="17">
        <v>119792.93</v>
      </c>
      <c r="G49" s="11">
        <v>94823.31</v>
      </c>
      <c r="H49" s="18">
        <v>153008.83</v>
      </c>
      <c r="I49" s="21">
        <v>108617.48</v>
      </c>
      <c r="J49" s="16">
        <v>107932.1</v>
      </c>
      <c r="K49" s="21">
        <v>134860.96</v>
      </c>
      <c r="L49" s="5">
        <v>107969.92</v>
      </c>
      <c r="M49" s="5">
        <v>130602.88</v>
      </c>
      <c r="N49" s="6">
        <f t="shared" si="1"/>
        <v>1406979.5999999996</v>
      </c>
    </row>
    <row r="50" spans="1:14" ht="12.75">
      <c r="A50" t="s">
        <v>38</v>
      </c>
      <c r="B50" s="11">
        <v>24860.47</v>
      </c>
      <c r="C50" s="16">
        <v>23139.09</v>
      </c>
      <c r="D50" s="16">
        <v>22750.26</v>
      </c>
      <c r="E50" s="16">
        <v>24042.85</v>
      </c>
      <c r="F50" s="17">
        <v>23954.66</v>
      </c>
      <c r="G50" s="11">
        <v>24302.62</v>
      </c>
      <c r="H50" s="18">
        <v>25104.4</v>
      </c>
      <c r="I50" s="21">
        <v>22106.25</v>
      </c>
      <c r="J50" s="16">
        <v>19646.31</v>
      </c>
      <c r="K50" s="21">
        <v>24233.02</v>
      </c>
      <c r="L50" s="5">
        <v>23264.47</v>
      </c>
      <c r="M50" s="5">
        <v>21790.47</v>
      </c>
      <c r="N50" s="6">
        <f t="shared" si="1"/>
        <v>279194.87</v>
      </c>
    </row>
    <row r="51" spans="1:14" ht="12.75">
      <c r="A51" t="s">
        <v>39</v>
      </c>
      <c r="B51" s="11">
        <v>205032.98</v>
      </c>
      <c r="C51" s="16">
        <v>170243.4</v>
      </c>
      <c r="D51" s="16">
        <v>177398.39</v>
      </c>
      <c r="E51" s="16">
        <v>184451.23</v>
      </c>
      <c r="F51" s="17">
        <v>175690.96</v>
      </c>
      <c r="G51" s="11">
        <v>165425.65</v>
      </c>
      <c r="H51" s="18">
        <v>192231.93</v>
      </c>
      <c r="I51" s="21">
        <v>153168.39</v>
      </c>
      <c r="J51" s="16">
        <v>76516.11</v>
      </c>
      <c r="K51" s="21">
        <v>104391.38</v>
      </c>
      <c r="L51" s="5">
        <v>92048.68</v>
      </c>
      <c r="M51" s="5">
        <v>95606.87</v>
      </c>
      <c r="N51" s="6">
        <f t="shared" si="1"/>
        <v>1792205.9699999997</v>
      </c>
    </row>
    <row r="52" spans="1:14" ht="12.75">
      <c r="A52" t="s">
        <v>108</v>
      </c>
      <c r="B52" s="11">
        <v>766988.65</v>
      </c>
      <c r="C52" s="16">
        <v>745951.07</v>
      </c>
      <c r="D52" s="16">
        <v>751734.47</v>
      </c>
      <c r="E52" s="16">
        <v>745719.7</v>
      </c>
      <c r="F52" s="17">
        <v>776707.33</v>
      </c>
      <c r="G52" s="11">
        <v>739534.11</v>
      </c>
      <c r="H52" s="18">
        <v>791144.92</v>
      </c>
      <c r="I52" s="21">
        <v>774088.91</v>
      </c>
      <c r="J52" s="16">
        <v>770526.49</v>
      </c>
      <c r="K52" s="21">
        <v>890811.37</v>
      </c>
      <c r="L52" s="5">
        <v>850772.09</v>
      </c>
      <c r="M52" s="5">
        <v>844219.97</v>
      </c>
      <c r="N52" s="6">
        <f t="shared" si="1"/>
        <v>9448199.080000002</v>
      </c>
    </row>
    <row r="53" spans="1:14" ht="12.75">
      <c r="A53" t="s">
        <v>41</v>
      </c>
      <c r="B53" s="11">
        <v>1170415.07</v>
      </c>
      <c r="C53" s="16">
        <v>1103608.78</v>
      </c>
      <c r="D53" s="16">
        <v>1107867.81</v>
      </c>
      <c r="E53" s="16">
        <v>1128137.96</v>
      </c>
      <c r="F53" s="17">
        <v>1134067.98</v>
      </c>
      <c r="G53" s="11">
        <v>1058927.57</v>
      </c>
      <c r="H53" s="18">
        <v>1187984.51</v>
      </c>
      <c r="I53" s="21">
        <v>1064949.9</v>
      </c>
      <c r="J53" s="16">
        <v>948565.71</v>
      </c>
      <c r="K53" s="21">
        <v>1108307.2</v>
      </c>
      <c r="L53" s="5">
        <v>1079591.42</v>
      </c>
      <c r="M53" s="5">
        <v>1055062</v>
      </c>
      <c r="N53" s="6">
        <f t="shared" si="1"/>
        <v>13147485.909999998</v>
      </c>
    </row>
    <row r="54" spans="1:14" ht="12.75">
      <c r="A54" t="s">
        <v>42</v>
      </c>
      <c r="B54" s="11">
        <v>400226.25</v>
      </c>
      <c r="C54" s="16">
        <v>371849.29</v>
      </c>
      <c r="D54" s="16">
        <v>362961.02</v>
      </c>
      <c r="E54" s="16">
        <v>372136.45</v>
      </c>
      <c r="F54" s="17">
        <v>397172.32</v>
      </c>
      <c r="G54" s="11">
        <v>375480.99</v>
      </c>
      <c r="H54" s="18">
        <v>410067.43</v>
      </c>
      <c r="I54" s="21">
        <v>391255.32</v>
      </c>
      <c r="J54" s="16">
        <v>396757.14</v>
      </c>
      <c r="K54" s="21">
        <v>460912.92</v>
      </c>
      <c r="L54" s="5">
        <v>438608.1</v>
      </c>
      <c r="M54" s="5">
        <v>431793.62</v>
      </c>
      <c r="N54" s="6">
        <f t="shared" si="1"/>
        <v>4809220.850000001</v>
      </c>
    </row>
    <row r="55" spans="1:14" ht="12.75">
      <c r="A55" t="s">
        <v>109</v>
      </c>
      <c r="B55" s="11">
        <v>310613.55</v>
      </c>
      <c r="C55" s="16">
        <v>331426.96</v>
      </c>
      <c r="D55" s="16">
        <v>297026.21</v>
      </c>
      <c r="E55" s="16">
        <v>228847.01</v>
      </c>
      <c r="F55" s="17">
        <v>244942.98</v>
      </c>
      <c r="G55" s="11">
        <v>242383.53</v>
      </c>
      <c r="H55" s="18">
        <v>260964.37</v>
      </c>
      <c r="I55" s="21">
        <v>218067.39</v>
      </c>
      <c r="J55" s="16">
        <v>229905.21</v>
      </c>
      <c r="K55" s="21">
        <v>288421.72</v>
      </c>
      <c r="L55" s="5">
        <v>276652.74</v>
      </c>
      <c r="M55" s="5">
        <v>287737.46</v>
      </c>
      <c r="N55" s="6">
        <f t="shared" si="1"/>
        <v>3216989.13</v>
      </c>
    </row>
    <row r="56" spans="1:14" ht="12.75">
      <c r="A56" t="s">
        <v>110</v>
      </c>
      <c r="B56" s="11">
        <v>219946.44</v>
      </c>
      <c r="C56" s="16">
        <v>211964.28</v>
      </c>
      <c r="D56" s="16">
        <v>209626.33</v>
      </c>
      <c r="E56" s="16">
        <v>197409.21</v>
      </c>
      <c r="F56" s="17">
        <v>205513.1</v>
      </c>
      <c r="G56" s="11">
        <v>191560.99</v>
      </c>
      <c r="H56" s="18">
        <v>190549.7</v>
      </c>
      <c r="I56" s="21">
        <v>189207.91</v>
      </c>
      <c r="J56" s="16">
        <v>161319.96</v>
      </c>
      <c r="K56" s="21">
        <v>199723.03</v>
      </c>
      <c r="L56" s="5">
        <v>198789.64</v>
      </c>
      <c r="M56" s="5">
        <v>210600.26</v>
      </c>
      <c r="N56" s="6">
        <f t="shared" si="1"/>
        <v>2386210.8499999996</v>
      </c>
    </row>
    <row r="57" spans="1:14" ht="12.75">
      <c r="A57" t="s">
        <v>111</v>
      </c>
      <c r="B57" s="11">
        <v>547635.71</v>
      </c>
      <c r="C57" s="16">
        <v>443095.89</v>
      </c>
      <c r="D57" s="16">
        <v>598792.9</v>
      </c>
      <c r="E57" s="16">
        <v>472788.92</v>
      </c>
      <c r="F57" s="17">
        <v>493403.49</v>
      </c>
      <c r="G57" s="11">
        <v>440902.92</v>
      </c>
      <c r="H57" s="18">
        <v>456922.43</v>
      </c>
      <c r="I57" s="21">
        <v>443405.52</v>
      </c>
      <c r="J57" s="16">
        <v>422099.52</v>
      </c>
      <c r="K57" s="21">
        <v>435239.43</v>
      </c>
      <c r="L57" s="5">
        <v>584762.87</v>
      </c>
      <c r="M57" s="5">
        <v>540777.53</v>
      </c>
      <c r="N57" s="6">
        <f t="shared" si="1"/>
        <v>5879827.130000001</v>
      </c>
    </row>
    <row r="58" spans="1:14" ht="12.75">
      <c r="A58" t="s">
        <v>46</v>
      </c>
      <c r="B58" s="11">
        <v>170323.38</v>
      </c>
      <c r="C58" s="16">
        <v>159152.3</v>
      </c>
      <c r="D58" s="16">
        <v>158008.76</v>
      </c>
      <c r="E58" s="16">
        <v>158286.52</v>
      </c>
      <c r="F58" s="17">
        <v>161512.9</v>
      </c>
      <c r="G58" s="11">
        <v>159553.93</v>
      </c>
      <c r="H58" s="18">
        <v>176525.69</v>
      </c>
      <c r="I58" s="21">
        <v>167122.4</v>
      </c>
      <c r="J58" s="16">
        <v>164225.02</v>
      </c>
      <c r="K58" s="21">
        <v>189358.4</v>
      </c>
      <c r="L58" s="5">
        <v>175583.29</v>
      </c>
      <c r="M58" s="5">
        <v>172737.82</v>
      </c>
      <c r="N58" s="6">
        <f t="shared" si="1"/>
        <v>2012390.41</v>
      </c>
    </row>
    <row r="59" spans="1:14" ht="12.75">
      <c r="A59" t="s">
        <v>112</v>
      </c>
      <c r="B59" s="11">
        <v>3273230.85</v>
      </c>
      <c r="C59" s="16">
        <v>3642343.13</v>
      </c>
      <c r="D59" s="16">
        <v>3309615.09</v>
      </c>
      <c r="E59" s="16">
        <v>3498159.11</v>
      </c>
      <c r="F59" s="17">
        <v>3191884.22</v>
      </c>
      <c r="G59" s="11">
        <v>3007118.23</v>
      </c>
      <c r="H59" s="18">
        <v>3207386.21</v>
      </c>
      <c r="I59" s="21">
        <v>3089030.53</v>
      </c>
      <c r="J59" s="16">
        <v>3155916.06</v>
      </c>
      <c r="K59" s="21">
        <v>3611093.73</v>
      </c>
      <c r="L59" s="5">
        <v>3620026.51</v>
      </c>
      <c r="M59" s="5">
        <v>3553236.03</v>
      </c>
      <c r="N59" s="6">
        <f t="shared" si="1"/>
        <v>40159039.7</v>
      </c>
    </row>
    <row r="60" spans="1:14" ht="12.75">
      <c r="A60" t="s">
        <v>113</v>
      </c>
      <c r="B60" s="11">
        <v>851592.52</v>
      </c>
      <c r="C60" s="16">
        <v>928705.33</v>
      </c>
      <c r="D60" s="16">
        <v>863048.53</v>
      </c>
      <c r="E60" s="16">
        <v>831157.09</v>
      </c>
      <c r="F60" s="17">
        <v>814196.75</v>
      </c>
      <c r="G60" s="11">
        <v>776049.89</v>
      </c>
      <c r="H60" s="18">
        <v>868487.38</v>
      </c>
      <c r="I60" s="21">
        <v>818055.99</v>
      </c>
      <c r="J60" s="16">
        <v>838621.93</v>
      </c>
      <c r="K60" s="21">
        <v>941230.84</v>
      </c>
      <c r="L60" s="5">
        <v>902873.48</v>
      </c>
      <c r="M60" s="5">
        <v>906610.01</v>
      </c>
      <c r="N60" s="6">
        <f t="shared" si="1"/>
        <v>10340629.74</v>
      </c>
    </row>
    <row r="61" spans="1:14" ht="12.75">
      <c r="A61" t="s">
        <v>114</v>
      </c>
      <c r="B61" s="11">
        <v>2780068.07</v>
      </c>
      <c r="C61" s="16">
        <v>2654958.91</v>
      </c>
      <c r="D61" s="16">
        <v>2699136.14</v>
      </c>
      <c r="E61" s="16">
        <v>2677224.11</v>
      </c>
      <c r="F61" s="17">
        <v>2826803.28</v>
      </c>
      <c r="G61" s="11">
        <v>2679243.84</v>
      </c>
      <c r="H61" s="18">
        <v>2938881.62</v>
      </c>
      <c r="I61" s="21">
        <v>2812978.35</v>
      </c>
      <c r="J61" s="16">
        <v>2809305.48</v>
      </c>
      <c r="K61" s="21">
        <v>3239445.38</v>
      </c>
      <c r="L61" s="5">
        <v>2998414.22</v>
      </c>
      <c r="M61" s="5">
        <v>3007919.95</v>
      </c>
      <c r="N61" s="6">
        <f t="shared" si="1"/>
        <v>34124379.35</v>
      </c>
    </row>
    <row r="62" spans="1:14" ht="12.75">
      <c r="A62" t="s">
        <v>50</v>
      </c>
      <c r="B62" s="11">
        <v>1044792.4</v>
      </c>
      <c r="C62" s="16">
        <v>1004893.62</v>
      </c>
      <c r="D62" s="16">
        <v>1045241.58</v>
      </c>
      <c r="E62" s="16">
        <v>1007535.54</v>
      </c>
      <c r="F62" s="17">
        <v>1086450.52</v>
      </c>
      <c r="G62" s="11">
        <v>1007139.07</v>
      </c>
      <c r="H62" s="18">
        <v>1062680.45</v>
      </c>
      <c r="I62" s="21">
        <v>1024765.51</v>
      </c>
      <c r="J62" s="16">
        <v>1005328.65</v>
      </c>
      <c r="K62" s="21">
        <v>1221466.36</v>
      </c>
      <c r="L62" s="5">
        <v>1118312.73</v>
      </c>
      <c r="M62" s="5">
        <v>1134575.53</v>
      </c>
      <c r="N62" s="6">
        <f t="shared" si="1"/>
        <v>12763181.959999999</v>
      </c>
    </row>
    <row r="63" spans="1:14" ht="12.75">
      <c r="A63" t="s">
        <v>115</v>
      </c>
      <c r="B63" s="11">
        <v>1937987.65</v>
      </c>
      <c r="C63" s="16">
        <v>1845884.84</v>
      </c>
      <c r="D63" s="16">
        <v>1868893.36</v>
      </c>
      <c r="E63" s="16">
        <v>1879386.3</v>
      </c>
      <c r="F63" s="17">
        <v>1942922.6</v>
      </c>
      <c r="G63" s="11">
        <v>1765783.2</v>
      </c>
      <c r="H63" s="18">
        <v>1855251.79</v>
      </c>
      <c r="I63" s="21">
        <v>1857425.19</v>
      </c>
      <c r="J63" s="16">
        <v>1807561.45</v>
      </c>
      <c r="K63" s="21">
        <v>2144433.17</v>
      </c>
      <c r="L63" s="5">
        <v>2091320.99</v>
      </c>
      <c r="M63" s="5">
        <v>2077944.52</v>
      </c>
      <c r="N63" s="6">
        <f t="shared" si="1"/>
        <v>23074795.059999995</v>
      </c>
    </row>
    <row r="64" spans="1:14" ht="12.75">
      <c r="A64" t="s">
        <v>116</v>
      </c>
      <c r="B64" s="11">
        <v>1566680.23</v>
      </c>
      <c r="C64" s="16">
        <v>1483818.86</v>
      </c>
      <c r="D64" s="16">
        <v>1503153.33</v>
      </c>
      <c r="E64" s="16">
        <v>1545109.59</v>
      </c>
      <c r="F64" s="17">
        <v>1542894.1</v>
      </c>
      <c r="G64" s="11">
        <v>1440087.49</v>
      </c>
      <c r="H64" s="18">
        <v>1552588.02</v>
      </c>
      <c r="I64" s="21">
        <v>1462905.59</v>
      </c>
      <c r="J64" s="16">
        <v>1437349.95</v>
      </c>
      <c r="K64" s="21">
        <v>1692646.03</v>
      </c>
      <c r="L64" s="5">
        <v>1597865.09</v>
      </c>
      <c r="M64" s="5">
        <v>1589357.37</v>
      </c>
      <c r="N64" s="6">
        <f t="shared" si="1"/>
        <v>18414455.65</v>
      </c>
    </row>
    <row r="65" spans="1:14" ht="12.75">
      <c r="A65" t="s">
        <v>117</v>
      </c>
      <c r="B65" s="11">
        <v>210214.22</v>
      </c>
      <c r="C65" s="16">
        <v>199229.8</v>
      </c>
      <c r="D65" s="16">
        <v>194055.52</v>
      </c>
      <c r="E65" s="16">
        <v>194979.75</v>
      </c>
      <c r="F65" s="17">
        <v>193672.53</v>
      </c>
      <c r="G65" s="11">
        <v>179544.72</v>
      </c>
      <c r="H65" s="18">
        <v>192260.84</v>
      </c>
      <c r="I65" s="21">
        <v>180436.2</v>
      </c>
      <c r="J65" s="16">
        <v>166396.97</v>
      </c>
      <c r="K65" s="21">
        <v>203353.86</v>
      </c>
      <c r="L65" s="5">
        <v>194548.09</v>
      </c>
      <c r="M65" s="5">
        <v>201727.36</v>
      </c>
      <c r="N65" s="6">
        <f t="shared" si="1"/>
        <v>2310419.86</v>
      </c>
    </row>
    <row r="66" spans="1:14" ht="12.75">
      <c r="A66" t="s">
        <v>118</v>
      </c>
      <c r="B66" s="11">
        <v>698048.28</v>
      </c>
      <c r="C66" s="16">
        <v>639368.08</v>
      </c>
      <c r="D66" s="16">
        <v>618534.82</v>
      </c>
      <c r="E66" s="16">
        <v>587977.35</v>
      </c>
      <c r="F66" s="17">
        <v>625195.12</v>
      </c>
      <c r="G66" s="11">
        <v>576334.44</v>
      </c>
      <c r="H66" s="18">
        <v>539940.04</v>
      </c>
      <c r="I66" s="21">
        <v>580437.32</v>
      </c>
      <c r="J66" s="16">
        <v>495720.3</v>
      </c>
      <c r="K66" s="21">
        <v>593025.86</v>
      </c>
      <c r="L66" s="5">
        <v>594216.61</v>
      </c>
      <c r="M66" s="5">
        <v>685844.59</v>
      </c>
      <c r="N66" s="6">
        <f t="shared" si="1"/>
        <v>7234642.8100000005</v>
      </c>
    </row>
    <row r="67" spans="1:14" ht="12.75">
      <c r="A67" t="s">
        <v>119</v>
      </c>
      <c r="B67" s="11">
        <v>740727.21</v>
      </c>
      <c r="C67" s="16">
        <v>661054.44</v>
      </c>
      <c r="D67" s="16">
        <v>679304.22</v>
      </c>
      <c r="E67" s="16">
        <v>617487.25</v>
      </c>
      <c r="F67" s="17">
        <v>689618.07</v>
      </c>
      <c r="G67" s="11">
        <v>654449.97</v>
      </c>
      <c r="H67" s="18">
        <v>694748.98</v>
      </c>
      <c r="I67" s="21">
        <v>667784.36</v>
      </c>
      <c r="J67" s="16">
        <v>657059.25</v>
      </c>
      <c r="K67" s="21">
        <v>757383.24</v>
      </c>
      <c r="L67" s="5">
        <v>714929.01</v>
      </c>
      <c r="M67" s="5">
        <v>722758.18</v>
      </c>
      <c r="N67" s="6">
        <f t="shared" si="1"/>
        <v>8257304.180000001</v>
      </c>
    </row>
    <row r="68" spans="1:14" ht="12.75">
      <c r="A68" t="s">
        <v>120</v>
      </c>
      <c r="B68" s="11">
        <v>427019.89</v>
      </c>
      <c r="C68" s="16">
        <v>358022.66</v>
      </c>
      <c r="D68" s="16">
        <v>366619.77</v>
      </c>
      <c r="E68" s="16">
        <v>343420.06</v>
      </c>
      <c r="F68" s="17">
        <v>343607.42</v>
      </c>
      <c r="G68" s="11">
        <v>324778.8</v>
      </c>
      <c r="H68" s="18">
        <v>341125.99</v>
      </c>
      <c r="I68" s="21">
        <v>317421.73</v>
      </c>
      <c r="J68" s="16">
        <v>345229.44</v>
      </c>
      <c r="K68" s="21">
        <v>403437.82</v>
      </c>
      <c r="L68" s="5">
        <v>421513.85</v>
      </c>
      <c r="M68" s="5">
        <v>427103.44</v>
      </c>
      <c r="N68" s="6">
        <f t="shared" si="1"/>
        <v>4419300.87</v>
      </c>
    </row>
    <row r="69" spans="1:14" ht="12.75">
      <c r="A69" t="s">
        <v>121</v>
      </c>
      <c r="B69" s="11">
        <v>774796.38</v>
      </c>
      <c r="C69" s="16">
        <v>753619.25</v>
      </c>
      <c r="D69" s="16">
        <v>753243.11</v>
      </c>
      <c r="E69" s="16">
        <v>761021.13</v>
      </c>
      <c r="F69" s="17">
        <v>804780.35</v>
      </c>
      <c r="G69" s="11">
        <v>782337.87</v>
      </c>
      <c r="H69" s="18">
        <v>839465.72</v>
      </c>
      <c r="I69" s="21">
        <v>814959.79</v>
      </c>
      <c r="J69" s="16">
        <v>789389.94</v>
      </c>
      <c r="K69" s="21">
        <v>943959.58</v>
      </c>
      <c r="L69" s="5">
        <v>890188.35</v>
      </c>
      <c r="M69" s="5">
        <v>841869.94</v>
      </c>
      <c r="N69" s="6">
        <f t="shared" si="1"/>
        <v>9749631.409999998</v>
      </c>
    </row>
    <row r="70" spans="1:14" ht="12.75">
      <c r="A70" t="s">
        <v>122</v>
      </c>
      <c r="B70" s="11">
        <v>929045.29</v>
      </c>
      <c r="C70" s="16">
        <v>1086677.99</v>
      </c>
      <c r="D70" s="16">
        <v>1024592.86</v>
      </c>
      <c r="E70" s="16">
        <v>1045839.85</v>
      </c>
      <c r="F70" s="17">
        <v>1000798.15</v>
      </c>
      <c r="G70" s="11">
        <v>918932.28</v>
      </c>
      <c r="H70" s="18">
        <v>973667.28</v>
      </c>
      <c r="I70" s="21">
        <v>959267.35</v>
      </c>
      <c r="J70" s="16">
        <v>1040121.4</v>
      </c>
      <c r="K70" s="21">
        <v>1173377.68</v>
      </c>
      <c r="L70" s="5">
        <v>1202073.86</v>
      </c>
      <c r="M70" s="5">
        <v>1138563.54</v>
      </c>
      <c r="N70" s="6">
        <f t="shared" si="1"/>
        <v>12492957.530000001</v>
      </c>
    </row>
    <row r="71" spans="1:14" ht="12.75">
      <c r="A71" t="s">
        <v>59</v>
      </c>
      <c r="B71" s="11">
        <v>430438.98</v>
      </c>
      <c r="C71" s="16">
        <v>374527.01</v>
      </c>
      <c r="D71" s="16">
        <v>388824.2</v>
      </c>
      <c r="E71" s="16">
        <v>400420.87</v>
      </c>
      <c r="F71" s="17">
        <v>402894.68</v>
      </c>
      <c r="G71" s="11">
        <v>387002.71</v>
      </c>
      <c r="H71" s="18">
        <v>440817.18</v>
      </c>
      <c r="I71" s="21">
        <v>379310.91</v>
      </c>
      <c r="J71" s="16">
        <v>288402.48</v>
      </c>
      <c r="K71" s="21">
        <v>355308.34</v>
      </c>
      <c r="L71" s="5">
        <v>325938.85</v>
      </c>
      <c r="M71" s="5">
        <v>307804.31</v>
      </c>
      <c r="N71" s="6">
        <f t="shared" si="1"/>
        <v>4481690.5200000005</v>
      </c>
    </row>
    <row r="72" spans="1:14" ht="12.75">
      <c r="A72" t="s">
        <v>123</v>
      </c>
      <c r="B72" s="11">
        <v>7486.53</v>
      </c>
      <c r="C72" s="16">
        <v>151724.19</v>
      </c>
      <c r="D72" s="16">
        <v>145502.49</v>
      </c>
      <c r="E72" s="16">
        <v>148839.13</v>
      </c>
      <c r="F72" s="17">
        <v>146663.06</v>
      </c>
      <c r="G72" s="11">
        <v>135229.24</v>
      </c>
      <c r="H72" s="18">
        <v>158430.25</v>
      </c>
      <c r="I72" s="21">
        <v>134499.67</v>
      </c>
      <c r="J72" s="16">
        <v>125178.69</v>
      </c>
      <c r="K72" s="21">
        <v>158955.03</v>
      </c>
      <c r="L72" s="5">
        <v>137801.83</v>
      </c>
      <c r="M72" s="5">
        <v>151468.33</v>
      </c>
      <c r="N72" s="6">
        <f t="shared" si="1"/>
        <v>1601778.4400000002</v>
      </c>
    </row>
    <row r="73" spans="1:14" ht="12.75">
      <c r="A73" t="s">
        <v>61</v>
      </c>
      <c r="B73" s="11">
        <v>95993.46</v>
      </c>
      <c r="C73" s="16">
        <v>93578.58</v>
      </c>
      <c r="D73" s="16">
        <v>86512.79</v>
      </c>
      <c r="E73" s="16">
        <v>90671.89</v>
      </c>
      <c r="F73" s="17">
        <v>89705.6</v>
      </c>
      <c r="G73" s="11">
        <v>82397.98</v>
      </c>
      <c r="H73" s="18">
        <v>97948.26</v>
      </c>
      <c r="I73" s="21">
        <v>77275.85</v>
      </c>
      <c r="J73" s="16">
        <v>76716.76</v>
      </c>
      <c r="K73" s="21">
        <v>96509.02</v>
      </c>
      <c r="L73" s="5">
        <v>92743.11</v>
      </c>
      <c r="M73" s="5">
        <v>95467.42</v>
      </c>
      <c r="N73" s="6">
        <f t="shared" si="1"/>
        <v>1075520.72</v>
      </c>
    </row>
    <row r="74" spans="1:14" ht="12.75">
      <c r="A74" t="s">
        <v>62</v>
      </c>
      <c r="B74" s="11">
        <v>35776.96</v>
      </c>
      <c r="C74" s="16">
        <v>31477.45</v>
      </c>
      <c r="D74" s="16">
        <v>33044.48</v>
      </c>
      <c r="E74" s="16">
        <v>33992.92</v>
      </c>
      <c r="F74" s="17">
        <v>38574.29</v>
      </c>
      <c r="G74" s="11">
        <v>31165.92</v>
      </c>
      <c r="H74" s="18">
        <v>35373.12</v>
      </c>
      <c r="I74" s="21">
        <v>28415</v>
      </c>
      <c r="J74" s="16">
        <v>25094.3</v>
      </c>
      <c r="K74" s="21">
        <v>31936.32</v>
      </c>
      <c r="L74" s="5">
        <v>29283.19</v>
      </c>
      <c r="M74" s="5">
        <v>30964.57</v>
      </c>
      <c r="N74" s="6">
        <f t="shared" si="1"/>
        <v>385098.52</v>
      </c>
    </row>
    <row r="75" spans="1:14" ht="12.75">
      <c r="A75" t="s">
        <v>124</v>
      </c>
      <c r="B75" s="11">
        <v>1290922.05</v>
      </c>
      <c r="C75" s="16">
        <v>1171974.51</v>
      </c>
      <c r="D75" s="16">
        <v>1125444.35</v>
      </c>
      <c r="E75" s="16">
        <v>1103289.26</v>
      </c>
      <c r="F75" s="17">
        <v>1160101.71</v>
      </c>
      <c r="G75" s="11">
        <v>1060183.46</v>
      </c>
      <c r="H75" s="18">
        <v>1083351.27</v>
      </c>
      <c r="I75" s="21">
        <v>1101118.32</v>
      </c>
      <c r="J75" s="16">
        <v>1114011.48</v>
      </c>
      <c r="K75" s="21">
        <v>1317111.3</v>
      </c>
      <c r="L75" s="5">
        <v>1249682.66</v>
      </c>
      <c r="M75" s="5">
        <v>1248080.88</v>
      </c>
      <c r="N75" s="6">
        <f t="shared" si="1"/>
        <v>14025271.25</v>
      </c>
    </row>
    <row r="76" spans="1:14" ht="12.75">
      <c r="A76" t="s">
        <v>125</v>
      </c>
      <c r="B76" s="11">
        <v>66763.03</v>
      </c>
      <c r="C76" s="16">
        <v>59711.34</v>
      </c>
      <c r="D76" s="16">
        <v>60648.36</v>
      </c>
      <c r="E76" s="16">
        <v>59746.37</v>
      </c>
      <c r="F76" s="17">
        <v>61883.03</v>
      </c>
      <c r="G76" s="11">
        <v>58206.63</v>
      </c>
      <c r="H76" s="18">
        <v>57449.04</v>
      </c>
      <c r="I76" s="21">
        <v>57958.39</v>
      </c>
      <c r="J76" s="16">
        <v>54102.9</v>
      </c>
      <c r="K76" s="21">
        <v>63091.33</v>
      </c>
      <c r="L76" s="5">
        <v>61207.62</v>
      </c>
      <c r="M76" s="5">
        <v>59713.57</v>
      </c>
      <c r="N76" s="6">
        <f>SUM(B76:M76)</f>
        <v>720481.6099999999</v>
      </c>
    </row>
    <row r="77" spans="1:14" ht="12.75">
      <c r="A77" t="s">
        <v>126</v>
      </c>
      <c r="B77" s="11">
        <v>262047.34</v>
      </c>
      <c r="C77" s="16">
        <v>185144.54</v>
      </c>
      <c r="D77" s="16">
        <v>291769.39</v>
      </c>
      <c r="E77" s="16">
        <v>197121.16</v>
      </c>
      <c r="F77" s="17">
        <v>195934.6</v>
      </c>
      <c r="G77" s="11">
        <v>174430.9</v>
      </c>
      <c r="H77" s="18">
        <v>179530.49</v>
      </c>
      <c r="I77" s="21">
        <v>173210.61</v>
      </c>
      <c r="J77" s="16">
        <v>185464.55</v>
      </c>
      <c r="K77" s="21">
        <v>196553.36</v>
      </c>
      <c r="L77" s="5">
        <v>295036.6</v>
      </c>
      <c r="M77" s="5">
        <v>259359.06</v>
      </c>
      <c r="N77" s="6">
        <f>SUM(B77:M77)</f>
        <v>2595602.6</v>
      </c>
    </row>
    <row r="78" spans="1:14" ht="12.75">
      <c r="A78" t="s">
        <v>66</v>
      </c>
      <c r="B78" s="11">
        <v>66100.71</v>
      </c>
      <c r="C78" s="16">
        <v>67437.75</v>
      </c>
      <c r="D78" s="16">
        <v>65723.85</v>
      </c>
      <c r="E78" s="16">
        <v>58113.31</v>
      </c>
      <c r="F78" s="17">
        <v>61194.93</v>
      </c>
      <c r="G78" s="11">
        <v>58364.7</v>
      </c>
      <c r="H78" s="18">
        <v>61577.51</v>
      </c>
      <c r="I78" s="21">
        <v>57896.52</v>
      </c>
      <c r="J78" s="16">
        <v>58100.19</v>
      </c>
      <c r="K78" s="21">
        <v>71876.97</v>
      </c>
      <c r="L78" s="5">
        <v>68650.35</v>
      </c>
      <c r="M78" s="5">
        <v>66938.79</v>
      </c>
      <c r="N78" s="6">
        <f>SUM(B78:M78)</f>
        <v>761975.5800000001</v>
      </c>
    </row>
    <row r="79" spans="1:13" ht="12.75">
      <c r="A79" t="s">
        <v>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ht="12.75">
      <c r="A80" t="s">
        <v>68</v>
      </c>
      <c r="B80" s="5">
        <f aca="true" t="shared" si="2" ref="B80:M80">SUM(B12:B78)</f>
        <v>48391205.15</v>
      </c>
      <c r="C80" s="5">
        <f t="shared" si="2"/>
        <v>47020524.29999999</v>
      </c>
      <c r="D80" s="5">
        <f t="shared" si="2"/>
        <v>47156244.089999996</v>
      </c>
      <c r="E80" s="5">
        <f t="shared" si="2"/>
        <v>47243699.380000025</v>
      </c>
      <c r="F80" s="5">
        <f t="shared" si="2"/>
        <v>48033645.99000002</v>
      </c>
      <c r="G80" s="5">
        <f t="shared" si="2"/>
        <v>45007380.67999999</v>
      </c>
      <c r="H80" s="5">
        <f t="shared" si="2"/>
        <v>47779086.63000001</v>
      </c>
      <c r="I80" s="5">
        <f t="shared" si="2"/>
        <v>46920882.75</v>
      </c>
      <c r="J80" s="5">
        <f t="shared" si="2"/>
        <v>45079637.82999997</v>
      </c>
      <c r="K80" s="5">
        <f t="shared" si="2"/>
        <v>52328217.68000001</v>
      </c>
      <c r="L80" s="5">
        <f t="shared" si="2"/>
        <v>48580674.109999985</v>
      </c>
      <c r="M80" s="5">
        <f t="shared" si="2"/>
        <v>49153996.76000001</v>
      </c>
      <c r="N80" s="6">
        <f>SUM(B80:M80)</f>
        <v>572695195.35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80"/>
  <sheetViews>
    <sheetView zoomScalePageLayoutView="0" workbookViewId="0" topLeftCell="A61">
      <selection activeCell="K78" sqref="K78"/>
    </sheetView>
  </sheetViews>
  <sheetFormatPr defaultColWidth="9.33203125" defaultRowHeight="12.75"/>
  <cols>
    <col min="1" max="1" width="16.16015625" style="0" bestFit="1" customWidth="1"/>
    <col min="2" max="7" width="11.16015625" style="0" bestFit="1" customWidth="1"/>
    <col min="8" max="8" width="10.16015625" style="0" bestFit="1" customWidth="1"/>
    <col min="9" max="13" width="11.16015625" style="0" bestFit="1" customWidth="1"/>
    <col min="14" max="14" width="11.16015625" style="6" bestFit="1" customWidth="1"/>
  </cols>
  <sheetData>
    <row r="1" spans="1:14" ht="12.75">
      <c r="A1" t="str">
        <f>SFY0910!A1</f>
        <v>VALIDATED TAX RECEIPTS DATA FOR:  JULY, 2009 thru June, 2010</v>
      </c>
      <c r="N1" t="s">
        <v>89</v>
      </c>
    </row>
    <row r="2" ht="12.75">
      <c r="N2"/>
    </row>
    <row r="3" spans="1:14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spans="2:14" ht="12.75">
      <c r="B9" s="2">
        <v>39995</v>
      </c>
      <c r="C9" s="2">
        <v>40026</v>
      </c>
      <c r="D9" s="2">
        <v>40057</v>
      </c>
      <c r="E9" s="2">
        <v>40087</v>
      </c>
      <c r="F9" s="2">
        <v>40118</v>
      </c>
      <c r="G9" s="2">
        <v>40148</v>
      </c>
      <c r="H9" s="2">
        <v>40179</v>
      </c>
      <c r="I9" s="2">
        <v>40210</v>
      </c>
      <c r="J9" s="2">
        <v>40238</v>
      </c>
      <c r="K9" s="2">
        <v>40269</v>
      </c>
      <c r="L9" s="2">
        <v>40299</v>
      </c>
      <c r="M9" s="2">
        <v>40330</v>
      </c>
      <c r="N9" s="3" t="s">
        <v>137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75">
      <c r="A12" t="s">
        <v>90</v>
      </c>
      <c r="B12" s="12">
        <v>492577.18</v>
      </c>
      <c r="C12" s="15">
        <v>476867.14</v>
      </c>
      <c r="D12" s="15">
        <v>484178.7</v>
      </c>
      <c r="E12" s="15">
        <v>472184.9</v>
      </c>
      <c r="F12" s="5">
        <v>472319.71</v>
      </c>
      <c r="G12" s="15">
        <v>446737.17</v>
      </c>
      <c r="H12" s="19">
        <v>328715.06</v>
      </c>
      <c r="I12" s="15">
        <v>467035.32</v>
      </c>
      <c r="J12" s="23">
        <v>433751.8</v>
      </c>
      <c r="K12" s="12">
        <v>500622.99</v>
      </c>
      <c r="L12" s="5">
        <v>496232.88</v>
      </c>
      <c r="M12" s="5">
        <v>487270.8</v>
      </c>
      <c r="N12" s="6">
        <f>SUM(B12:M12)</f>
        <v>5558493.649999999</v>
      </c>
    </row>
    <row r="13" spans="1:14" ht="12.75">
      <c r="A13" t="s">
        <v>91</v>
      </c>
      <c r="B13" s="12">
        <v>0</v>
      </c>
      <c r="C13" s="15">
        <v>0</v>
      </c>
      <c r="D13" s="15">
        <v>0</v>
      </c>
      <c r="E13" s="15">
        <v>0</v>
      </c>
      <c r="F13" s="5">
        <v>0</v>
      </c>
      <c r="G13" s="15">
        <v>0</v>
      </c>
      <c r="H13" s="19">
        <v>0</v>
      </c>
      <c r="I13" s="15">
        <v>0</v>
      </c>
      <c r="J13" s="23">
        <v>0</v>
      </c>
      <c r="K13" s="12">
        <v>0</v>
      </c>
      <c r="L13" s="5">
        <v>0</v>
      </c>
      <c r="M13" s="5">
        <v>0</v>
      </c>
      <c r="N13" s="6">
        <f aca="true" t="shared" si="0" ref="N13:N76">SUM(B13:M13)</f>
        <v>0</v>
      </c>
    </row>
    <row r="14" spans="1:14" ht="12.75">
      <c r="A14" t="s">
        <v>92</v>
      </c>
      <c r="B14" s="12">
        <v>0</v>
      </c>
      <c r="C14" s="15">
        <v>0</v>
      </c>
      <c r="D14" s="15">
        <v>0</v>
      </c>
      <c r="E14" s="15">
        <v>0</v>
      </c>
      <c r="F14" s="5">
        <v>0</v>
      </c>
      <c r="G14" s="15">
        <v>0</v>
      </c>
      <c r="H14" s="19">
        <v>0</v>
      </c>
      <c r="I14" s="15">
        <v>0</v>
      </c>
      <c r="J14" s="23">
        <v>0</v>
      </c>
      <c r="K14" s="12">
        <v>0</v>
      </c>
      <c r="L14" s="5">
        <v>0</v>
      </c>
      <c r="M14" s="5">
        <v>0</v>
      </c>
      <c r="N14" s="6">
        <f t="shared" si="0"/>
        <v>0</v>
      </c>
    </row>
    <row r="15" spans="1:14" ht="12.75">
      <c r="A15" t="s">
        <v>5</v>
      </c>
      <c r="B15" s="12">
        <v>0</v>
      </c>
      <c r="C15" s="15">
        <v>0</v>
      </c>
      <c r="D15" s="15">
        <v>0</v>
      </c>
      <c r="E15" s="15">
        <v>0</v>
      </c>
      <c r="F15" s="5">
        <v>0</v>
      </c>
      <c r="G15" s="15">
        <v>0</v>
      </c>
      <c r="H15" s="19">
        <v>0</v>
      </c>
      <c r="I15" s="15">
        <v>0</v>
      </c>
      <c r="J15" s="23">
        <v>0</v>
      </c>
      <c r="K15" s="12">
        <v>0</v>
      </c>
      <c r="L15" s="5">
        <v>0</v>
      </c>
      <c r="M15" s="5">
        <v>0</v>
      </c>
      <c r="N15" s="6">
        <f t="shared" si="0"/>
        <v>0</v>
      </c>
    </row>
    <row r="16" spans="1:14" ht="12.75">
      <c r="A16" t="s">
        <v>93</v>
      </c>
      <c r="B16" s="12">
        <v>0</v>
      </c>
      <c r="C16" s="15">
        <v>0</v>
      </c>
      <c r="D16" s="15">
        <v>0</v>
      </c>
      <c r="E16" s="15">
        <v>0</v>
      </c>
      <c r="F16" s="5">
        <v>0</v>
      </c>
      <c r="G16" s="15">
        <v>0</v>
      </c>
      <c r="H16" s="19">
        <v>0</v>
      </c>
      <c r="I16" s="15">
        <v>0</v>
      </c>
      <c r="J16" s="23">
        <v>0</v>
      </c>
      <c r="K16" s="12">
        <v>0</v>
      </c>
      <c r="L16" s="5">
        <v>0</v>
      </c>
      <c r="M16" s="5">
        <v>0</v>
      </c>
      <c r="N16" s="6">
        <f t="shared" si="0"/>
        <v>0</v>
      </c>
    </row>
    <row r="17" spans="1:14" ht="12.75">
      <c r="A17" t="s">
        <v>94</v>
      </c>
      <c r="B17" s="12">
        <v>3187121.89</v>
      </c>
      <c r="C17" s="15">
        <v>3202023.83</v>
      </c>
      <c r="D17" s="15">
        <v>3161604.85</v>
      </c>
      <c r="E17" s="15">
        <v>3228686.08</v>
      </c>
      <c r="F17" s="5">
        <v>3285271.53</v>
      </c>
      <c r="G17" s="15">
        <v>3098408.13</v>
      </c>
      <c r="H17" s="19">
        <v>3486384.13</v>
      </c>
      <c r="I17" s="15">
        <v>3220248.08</v>
      </c>
      <c r="J17" s="23">
        <v>3194319.31</v>
      </c>
      <c r="K17" s="12">
        <v>3451214.31</v>
      </c>
      <c r="L17" s="5">
        <v>2894907.3</v>
      </c>
      <c r="M17" s="5">
        <v>3073744.13</v>
      </c>
      <c r="N17" s="6">
        <f t="shared" si="0"/>
        <v>38483933.56999999</v>
      </c>
    </row>
    <row r="18" spans="1:14" ht="12.75">
      <c r="A18" t="s">
        <v>8</v>
      </c>
      <c r="B18" s="12">
        <v>0</v>
      </c>
      <c r="C18" s="15">
        <v>0</v>
      </c>
      <c r="D18" s="15">
        <v>0</v>
      </c>
      <c r="E18" s="15">
        <v>0</v>
      </c>
      <c r="F18" s="5">
        <v>0</v>
      </c>
      <c r="G18" s="15">
        <v>0</v>
      </c>
      <c r="H18" s="19">
        <v>0</v>
      </c>
      <c r="I18" s="15">
        <v>0</v>
      </c>
      <c r="J18" s="23">
        <v>0</v>
      </c>
      <c r="K18" s="12">
        <v>0</v>
      </c>
      <c r="L18" s="5">
        <v>0</v>
      </c>
      <c r="M18" s="5">
        <v>0</v>
      </c>
      <c r="N18" s="6">
        <f t="shared" si="0"/>
        <v>0</v>
      </c>
    </row>
    <row r="19" spans="1:14" ht="12.75">
      <c r="A19" t="s">
        <v>95</v>
      </c>
      <c r="B19" s="12">
        <v>302796.12</v>
      </c>
      <c r="C19" s="15">
        <v>307680.13</v>
      </c>
      <c r="D19" s="15">
        <v>284351.52</v>
      </c>
      <c r="E19" s="15">
        <v>293138.77</v>
      </c>
      <c r="F19" s="5">
        <v>309101.74</v>
      </c>
      <c r="G19" s="15">
        <v>313763.52</v>
      </c>
      <c r="H19" s="19">
        <v>347363.87</v>
      </c>
      <c r="I19" s="15">
        <v>355549.1</v>
      </c>
      <c r="J19" s="23">
        <v>348437.38</v>
      </c>
      <c r="K19" s="12">
        <v>390408.42</v>
      </c>
      <c r="L19" s="5">
        <v>358721.81</v>
      </c>
      <c r="M19" s="5">
        <v>343699.15</v>
      </c>
      <c r="N19" s="6">
        <f t="shared" si="0"/>
        <v>3955011.53</v>
      </c>
    </row>
    <row r="20" spans="1:14" ht="12.75">
      <c r="A20" t="s">
        <v>96</v>
      </c>
      <c r="B20" s="12">
        <v>209364.35</v>
      </c>
      <c r="C20" s="15">
        <v>214822.39</v>
      </c>
      <c r="D20" s="15">
        <v>203965.92</v>
      </c>
      <c r="E20" s="15">
        <v>215756.52</v>
      </c>
      <c r="F20" s="5">
        <v>212913.91</v>
      </c>
      <c r="G20" s="15">
        <v>201301.81</v>
      </c>
      <c r="H20" s="19">
        <v>218491.23</v>
      </c>
      <c r="I20" s="15">
        <v>199628.25</v>
      </c>
      <c r="J20" s="23">
        <v>195620.77</v>
      </c>
      <c r="K20" s="12">
        <v>220956.2</v>
      </c>
      <c r="L20" s="5">
        <v>225644.86</v>
      </c>
      <c r="M20" s="5">
        <v>225089.3</v>
      </c>
      <c r="N20" s="6">
        <f t="shared" si="0"/>
        <v>2543555.51</v>
      </c>
    </row>
    <row r="21" spans="1:14" ht="12.75">
      <c r="A21" t="s">
        <v>97</v>
      </c>
      <c r="B21" s="12">
        <v>0</v>
      </c>
      <c r="C21" s="15">
        <v>0</v>
      </c>
      <c r="D21" s="15">
        <v>0</v>
      </c>
      <c r="E21" s="15">
        <v>0</v>
      </c>
      <c r="F21" s="5">
        <v>0</v>
      </c>
      <c r="G21" s="15">
        <v>0</v>
      </c>
      <c r="H21" s="19">
        <v>0</v>
      </c>
      <c r="I21" s="15">
        <v>0</v>
      </c>
      <c r="J21" s="23">
        <v>0</v>
      </c>
      <c r="K21" s="12">
        <v>0</v>
      </c>
      <c r="L21" s="5">
        <v>0</v>
      </c>
      <c r="M21" s="5">
        <v>0</v>
      </c>
      <c r="N21" s="6">
        <f t="shared" si="0"/>
        <v>0</v>
      </c>
    </row>
    <row r="22" spans="1:14" ht="12.75">
      <c r="A22" t="s">
        <v>98</v>
      </c>
      <c r="B22" s="12">
        <v>485639.95</v>
      </c>
      <c r="C22" s="15">
        <v>467409.28</v>
      </c>
      <c r="D22" s="15">
        <v>459780.01</v>
      </c>
      <c r="E22" s="15">
        <v>478951.72</v>
      </c>
      <c r="F22" s="5">
        <v>505296.9</v>
      </c>
      <c r="G22" s="15">
        <v>521040.88</v>
      </c>
      <c r="H22" s="19">
        <v>575903.82</v>
      </c>
      <c r="I22" s="15">
        <v>582473.72</v>
      </c>
      <c r="J22" s="23">
        <v>580566.16</v>
      </c>
      <c r="K22" s="12">
        <v>651403.99</v>
      </c>
      <c r="L22" s="5">
        <v>589166.63</v>
      </c>
      <c r="M22" s="5">
        <v>532800.2</v>
      </c>
      <c r="N22" s="6">
        <f t="shared" si="0"/>
        <v>6430433.26</v>
      </c>
    </row>
    <row r="23" spans="1:14" ht="12.75">
      <c r="A23" t="s">
        <v>12</v>
      </c>
      <c r="B23" s="12">
        <v>0</v>
      </c>
      <c r="C23" s="15">
        <v>0</v>
      </c>
      <c r="D23" s="15">
        <v>0.07</v>
      </c>
      <c r="E23" s="15">
        <v>0</v>
      </c>
      <c r="F23" s="5">
        <v>0</v>
      </c>
      <c r="G23" s="15">
        <v>0</v>
      </c>
      <c r="H23" s="19">
        <v>0</v>
      </c>
      <c r="I23" s="15">
        <v>2.85</v>
      </c>
      <c r="J23" s="23">
        <v>0</v>
      </c>
      <c r="K23" s="12">
        <v>0</v>
      </c>
      <c r="L23" s="5">
        <v>-9.3</v>
      </c>
      <c r="M23" s="5">
        <v>0.1</v>
      </c>
      <c r="N23" s="6">
        <f t="shared" si="0"/>
        <v>-6.280000000000001</v>
      </c>
    </row>
    <row r="24" spans="1:14" ht="12.75">
      <c r="A24" t="s">
        <v>129</v>
      </c>
      <c r="B24" s="12">
        <v>2328010.05</v>
      </c>
      <c r="C24" s="15">
        <v>2265080.52</v>
      </c>
      <c r="D24" s="15">
        <v>2276858.84</v>
      </c>
      <c r="E24" s="15">
        <v>2534526.82</v>
      </c>
      <c r="F24" s="5">
        <v>2464719.31</v>
      </c>
      <c r="G24" s="15">
        <v>2333279.83</v>
      </c>
      <c r="H24" s="19">
        <v>2536258.29</v>
      </c>
      <c r="I24" s="15">
        <v>2423326.8</v>
      </c>
      <c r="J24" s="23">
        <v>2330202.68</v>
      </c>
      <c r="K24" s="12">
        <v>2519433.93</v>
      </c>
      <c r="L24" s="5">
        <v>1554578.3</v>
      </c>
      <c r="M24" s="5">
        <v>1648575.06</v>
      </c>
      <c r="N24" s="6">
        <f t="shared" si="0"/>
        <v>27214850.43</v>
      </c>
    </row>
    <row r="25" spans="1:14" ht="12.75">
      <c r="A25" t="s">
        <v>13</v>
      </c>
      <c r="B25" s="12">
        <v>40813.47</v>
      </c>
      <c r="C25" s="15">
        <v>38294.49</v>
      </c>
      <c r="D25" s="15">
        <v>34220.39</v>
      </c>
      <c r="E25" s="15">
        <v>37690.5</v>
      </c>
      <c r="F25" s="5">
        <v>39403.68</v>
      </c>
      <c r="G25" s="15">
        <v>38683.23</v>
      </c>
      <c r="H25" s="19">
        <v>49216.16</v>
      </c>
      <c r="I25" s="15">
        <v>45872.8</v>
      </c>
      <c r="J25" s="23">
        <v>44139.03</v>
      </c>
      <c r="K25" s="12">
        <v>46503.92</v>
      </c>
      <c r="L25" s="5">
        <v>44807.92</v>
      </c>
      <c r="M25" s="5">
        <v>44952.26</v>
      </c>
      <c r="N25" s="6">
        <f t="shared" si="0"/>
        <v>504597.85</v>
      </c>
    </row>
    <row r="26" spans="1:14" ht="12.75">
      <c r="A26" t="s">
        <v>14</v>
      </c>
      <c r="B26" s="12">
        <v>0</v>
      </c>
      <c r="C26" s="15">
        <v>0</v>
      </c>
      <c r="D26" s="15">
        <v>0</v>
      </c>
      <c r="E26" s="15">
        <v>0</v>
      </c>
      <c r="F26" s="5">
        <v>0</v>
      </c>
      <c r="G26" s="15">
        <v>0</v>
      </c>
      <c r="H26" s="19">
        <v>0</v>
      </c>
      <c r="I26" s="15">
        <v>0</v>
      </c>
      <c r="J26" s="23">
        <v>0</v>
      </c>
      <c r="K26" s="12">
        <v>0</v>
      </c>
      <c r="L26" s="5">
        <v>0</v>
      </c>
      <c r="M26" s="5">
        <v>0</v>
      </c>
      <c r="N26" s="6">
        <f t="shared" si="0"/>
        <v>0</v>
      </c>
    </row>
    <row r="27" spans="1:14" ht="12.75">
      <c r="A27" t="s">
        <v>99</v>
      </c>
      <c r="B27" s="12">
        <v>0</v>
      </c>
      <c r="C27" s="15">
        <v>0</v>
      </c>
      <c r="D27" s="15">
        <v>0</v>
      </c>
      <c r="E27" s="15">
        <v>0</v>
      </c>
      <c r="F27" s="5">
        <v>0</v>
      </c>
      <c r="G27" s="15">
        <v>0</v>
      </c>
      <c r="H27" s="19">
        <v>0</v>
      </c>
      <c r="I27" s="15">
        <v>0</v>
      </c>
      <c r="J27" s="23">
        <v>0</v>
      </c>
      <c r="K27" s="12">
        <v>0</v>
      </c>
      <c r="L27" s="5">
        <v>0</v>
      </c>
      <c r="M27" s="5">
        <v>0</v>
      </c>
      <c r="N27" s="6">
        <f t="shared" si="0"/>
        <v>0</v>
      </c>
    </row>
    <row r="28" spans="1:14" ht="12.75">
      <c r="A28" t="s">
        <v>100</v>
      </c>
      <c r="B28" s="12">
        <v>0</v>
      </c>
      <c r="C28" s="15">
        <v>0</v>
      </c>
      <c r="D28" s="15">
        <v>0</v>
      </c>
      <c r="E28" s="15">
        <v>0</v>
      </c>
      <c r="F28" s="5">
        <v>0</v>
      </c>
      <c r="G28" s="15">
        <v>0</v>
      </c>
      <c r="H28" s="19">
        <v>0</v>
      </c>
      <c r="I28" s="15">
        <v>0</v>
      </c>
      <c r="J28" s="23">
        <v>0</v>
      </c>
      <c r="K28" s="12">
        <v>0</v>
      </c>
      <c r="L28" s="5">
        <v>0</v>
      </c>
      <c r="M28" s="5">
        <v>0</v>
      </c>
      <c r="N28" s="6">
        <f t="shared" si="0"/>
        <v>0</v>
      </c>
    </row>
    <row r="29" spans="1:14" ht="12.75">
      <c r="A29" t="s">
        <v>17</v>
      </c>
      <c r="B29" s="12">
        <v>0</v>
      </c>
      <c r="C29" s="15">
        <v>0</v>
      </c>
      <c r="D29" s="15">
        <v>0</v>
      </c>
      <c r="E29" s="15">
        <v>0</v>
      </c>
      <c r="F29" s="5">
        <v>0</v>
      </c>
      <c r="G29" s="15">
        <v>0</v>
      </c>
      <c r="H29" s="19">
        <v>0</v>
      </c>
      <c r="I29" s="15">
        <v>0</v>
      </c>
      <c r="J29" s="23">
        <v>0</v>
      </c>
      <c r="K29" s="12">
        <v>0</v>
      </c>
      <c r="L29" s="5">
        <v>0</v>
      </c>
      <c r="M29" s="5">
        <v>0</v>
      </c>
      <c r="N29" s="6">
        <f t="shared" si="0"/>
        <v>0</v>
      </c>
    </row>
    <row r="30" spans="1:14" ht="12.75">
      <c r="A30" t="s">
        <v>18</v>
      </c>
      <c r="B30" s="12">
        <v>0</v>
      </c>
      <c r="C30" s="15">
        <v>0</v>
      </c>
      <c r="D30" s="15">
        <v>0</v>
      </c>
      <c r="E30" s="15">
        <v>0</v>
      </c>
      <c r="F30" s="5">
        <v>0</v>
      </c>
      <c r="G30" s="15">
        <v>0</v>
      </c>
      <c r="H30" s="19">
        <v>0</v>
      </c>
      <c r="I30" s="15">
        <v>0</v>
      </c>
      <c r="J30" s="23">
        <v>0</v>
      </c>
      <c r="K30" s="12">
        <v>0</v>
      </c>
      <c r="L30" s="5">
        <v>0</v>
      </c>
      <c r="M30" s="5">
        <v>0</v>
      </c>
      <c r="N30" s="6">
        <f t="shared" si="0"/>
        <v>0</v>
      </c>
    </row>
    <row r="31" spans="1:14" ht="12.75">
      <c r="A31" t="s">
        <v>19</v>
      </c>
      <c r="B31" s="12">
        <v>0</v>
      </c>
      <c r="C31" s="15">
        <v>0</v>
      </c>
      <c r="D31" s="15">
        <v>0</v>
      </c>
      <c r="E31" s="15">
        <v>0</v>
      </c>
      <c r="F31" s="5">
        <v>0</v>
      </c>
      <c r="G31" s="15">
        <v>0</v>
      </c>
      <c r="H31" s="19">
        <v>0</v>
      </c>
      <c r="I31" s="15">
        <v>0</v>
      </c>
      <c r="J31" s="23">
        <v>0</v>
      </c>
      <c r="K31" s="12">
        <v>0</v>
      </c>
      <c r="L31" s="5">
        <v>0</v>
      </c>
      <c r="M31" s="5">
        <v>0</v>
      </c>
      <c r="N31" s="6">
        <f t="shared" si="0"/>
        <v>0</v>
      </c>
    </row>
    <row r="32" spans="1:14" ht="12.75">
      <c r="A32" t="s">
        <v>20</v>
      </c>
      <c r="B32" s="12">
        <v>0</v>
      </c>
      <c r="C32" s="15">
        <v>0</v>
      </c>
      <c r="D32" s="15">
        <v>0</v>
      </c>
      <c r="E32" s="15">
        <v>0</v>
      </c>
      <c r="F32" s="5">
        <v>0</v>
      </c>
      <c r="G32" s="15">
        <v>0</v>
      </c>
      <c r="H32" s="19">
        <v>0</v>
      </c>
      <c r="I32" s="15">
        <v>0</v>
      </c>
      <c r="J32" s="23">
        <v>0</v>
      </c>
      <c r="K32" s="12">
        <v>0</v>
      </c>
      <c r="L32" s="5">
        <v>0</v>
      </c>
      <c r="M32" s="5">
        <v>0</v>
      </c>
      <c r="N32" s="6">
        <f t="shared" si="0"/>
        <v>0</v>
      </c>
    </row>
    <row r="33" spans="1:14" ht="12.75">
      <c r="A33" t="s">
        <v>21</v>
      </c>
      <c r="B33" s="12">
        <v>0</v>
      </c>
      <c r="C33" s="15">
        <v>0</v>
      </c>
      <c r="D33" s="15">
        <v>0</v>
      </c>
      <c r="E33" s="15">
        <v>0</v>
      </c>
      <c r="F33" s="5">
        <v>0</v>
      </c>
      <c r="G33" s="15">
        <v>0</v>
      </c>
      <c r="H33" s="19">
        <v>0</v>
      </c>
      <c r="I33" s="15">
        <v>0</v>
      </c>
      <c r="J33" s="23">
        <v>0</v>
      </c>
      <c r="K33" s="12">
        <v>0</v>
      </c>
      <c r="L33" s="5">
        <v>0</v>
      </c>
      <c r="M33" s="5">
        <v>0</v>
      </c>
      <c r="N33" s="6">
        <f t="shared" si="0"/>
        <v>0</v>
      </c>
    </row>
    <row r="34" spans="1:14" ht="12.75">
      <c r="A34" t="s">
        <v>101</v>
      </c>
      <c r="B34" s="12">
        <v>0</v>
      </c>
      <c r="C34" s="15">
        <v>0</v>
      </c>
      <c r="D34" s="15">
        <v>0</v>
      </c>
      <c r="E34" s="15">
        <v>0</v>
      </c>
      <c r="F34" s="5">
        <v>0</v>
      </c>
      <c r="G34" s="15">
        <v>0</v>
      </c>
      <c r="H34" s="19">
        <v>0</v>
      </c>
      <c r="I34" s="15">
        <v>0</v>
      </c>
      <c r="J34" s="23">
        <v>0</v>
      </c>
      <c r="K34" s="12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t="s">
        <v>23</v>
      </c>
      <c r="B35" s="12">
        <v>0</v>
      </c>
      <c r="C35" s="15">
        <v>0</v>
      </c>
      <c r="D35" s="15">
        <v>0</v>
      </c>
      <c r="E35" s="15">
        <v>0</v>
      </c>
      <c r="F35" s="5">
        <v>0</v>
      </c>
      <c r="G35" s="15">
        <v>0</v>
      </c>
      <c r="H35" s="19">
        <v>0</v>
      </c>
      <c r="I35" s="15">
        <v>0</v>
      </c>
      <c r="J35" s="23">
        <v>0</v>
      </c>
      <c r="K35" s="12">
        <v>0</v>
      </c>
      <c r="L35" s="5">
        <v>0</v>
      </c>
      <c r="M35" s="5">
        <v>0</v>
      </c>
      <c r="N35" s="6">
        <f t="shared" si="0"/>
        <v>0</v>
      </c>
    </row>
    <row r="36" spans="1:14" ht="12.75">
      <c r="A36" t="s">
        <v>24</v>
      </c>
      <c r="B36" s="12">
        <v>47441.92</v>
      </c>
      <c r="C36" s="15">
        <v>40994.71</v>
      </c>
      <c r="D36" s="15">
        <v>40362.05</v>
      </c>
      <c r="E36" s="15">
        <v>41009</v>
      </c>
      <c r="F36" s="5">
        <v>44609.42</v>
      </c>
      <c r="G36" s="15">
        <v>45625.47</v>
      </c>
      <c r="H36" s="19">
        <v>52619.69</v>
      </c>
      <c r="I36" s="15">
        <v>53687.8</v>
      </c>
      <c r="J36" s="23">
        <v>47466.77</v>
      </c>
      <c r="K36" s="12">
        <v>52771.57</v>
      </c>
      <c r="L36" s="5">
        <v>51056.65</v>
      </c>
      <c r="M36" s="5">
        <v>48779.88</v>
      </c>
      <c r="N36" s="6">
        <f t="shared" si="0"/>
        <v>566424.93</v>
      </c>
    </row>
    <row r="37" spans="1:14" ht="12.75">
      <c r="A37" t="s">
        <v>25</v>
      </c>
      <c r="B37" s="12">
        <v>23968.61</v>
      </c>
      <c r="C37" s="15">
        <v>24706.73</v>
      </c>
      <c r="D37" s="15">
        <v>22543.15</v>
      </c>
      <c r="E37" s="15">
        <v>28645.27</v>
      </c>
      <c r="F37" s="5">
        <v>24889.67</v>
      </c>
      <c r="G37" s="15">
        <v>25235.42</v>
      </c>
      <c r="H37" s="19">
        <v>26950.56</v>
      </c>
      <c r="I37" s="15">
        <v>28403.75</v>
      </c>
      <c r="J37" s="23">
        <v>30140.27</v>
      </c>
      <c r="K37" s="12">
        <v>33822.52</v>
      </c>
      <c r="L37" s="5">
        <v>34601.73</v>
      </c>
      <c r="M37" s="5">
        <v>28286.26</v>
      </c>
      <c r="N37" s="6">
        <f t="shared" si="0"/>
        <v>332193.93999999994</v>
      </c>
    </row>
    <row r="38" spans="1:14" ht="12.75">
      <c r="A38" t="s">
        <v>102</v>
      </c>
      <c r="B38" s="12">
        <v>117633.29</v>
      </c>
      <c r="C38" s="15">
        <v>115315.2</v>
      </c>
      <c r="D38" s="15">
        <v>110548.51</v>
      </c>
      <c r="E38" s="15">
        <v>117910.35</v>
      </c>
      <c r="F38" s="5">
        <v>119071.88</v>
      </c>
      <c r="G38" s="15">
        <v>112197.37</v>
      </c>
      <c r="H38" s="19">
        <v>155712.33</v>
      </c>
      <c r="I38" s="15">
        <v>121568.99</v>
      </c>
      <c r="J38" s="23">
        <v>118024.89</v>
      </c>
      <c r="K38" s="12">
        <v>134346.91</v>
      </c>
      <c r="L38" s="5">
        <v>130474.94</v>
      </c>
      <c r="M38" s="5">
        <v>127363.9</v>
      </c>
      <c r="N38" s="6">
        <f t="shared" si="0"/>
        <v>1480168.5599999996</v>
      </c>
    </row>
    <row r="39" spans="1:14" ht="12.75">
      <c r="A39" t="s">
        <v>27</v>
      </c>
      <c r="B39" s="12">
        <v>150727.1</v>
      </c>
      <c r="C39" s="15">
        <v>169152.8</v>
      </c>
      <c r="D39" s="15">
        <v>150947.4</v>
      </c>
      <c r="E39" s="15">
        <v>164856.06</v>
      </c>
      <c r="F39" s="5">
        <v>151012.14</v>
      </c>
      <c r="G39" s="15">
        <v>161713.55</v>
      </c>
      <c r="H39" s="19">
        <v>156955.41</v>
      </c>
      <c r="I39" s="15">
        <v>171321.48</v>
      </c>
      <c r="J39" s="23">
        <v>178225.4</v>
      </c>
      <c r="K39" s="12">
        <v>191071.48</v>
      </c>
      <c r="L39" s="5">
        <v>185558.44</v>
      </c>
      <c r="M39" s="5">
        <v>190596.09</v>
      </c>
      <c r="N39" s="6">
        <f t="shared" si="0"/>
        <v>2022137.3499999999</v>
      </c>
    </row>
    <row r="40" spans="1:14" ht="12.75">
      <c r="A40" t="s">
        <v>103</v>
      </c>
      <c r="B40" s="12">
        <v>0</v>
      </c>
      <c r="C40" s="15">
        <v>0</v>
      </c>
      <c r="D40" s="15">
        <v>0</v>
      </c>
      <c r="E40" s="15">
        <v>0</v>
      </c>
      <c r="F40" s="5">
        <v>0</v>
      </c>
      <c r="G40" s="15">
        <v>0</v>
      </c>
      <c r="H40" s="19">
        <v>0</v>
      </c>
      <c r="I40" s="15">
        <v>0</v>
      </c>
      <c r="J40" s="23">
        <v>0</v>
      </c>
      <c r="K40" s="12">
        <v>0</v>
      </c>
      <c r="L40" s="5">
        <v>0</v>
      </c>
      <c r="M40" s="5">
        <v>0</v>
      </c>
      <c r="N40" s="6">
        <f t="shared" si="0"/>
        <v>0</v>
      </c>
    </row>
    <row r="41" spans="1:14" ht="12.75">
      <c r="A41" t="s">
        <v>29</v>
      </c>
      <c r="B41" s="12">
        <v>0</v>
      </c>
      <c r="C41" s="15">
        <v>0</v>
      </c>
      <c r="D41" s="15">
        <v>0</v>
      </c>
      <c r="E41" s="15">
        <v>0</v>
      </c>
      <c r="F41" s="5">
        <v>0</v>
      </c>
      <c r="G41" s="15">
        <v>0</v>
      </c>
      <c r="H41" s="19">
        <v>0</v>
      </c>
      <c r="I41" s="15">
        <v>0</v>
      </c>
      <c r="J41" s="23">
        <v>0</v>
      </c>
      <c r="K41" s="12">
        <v>0</v>
      </c>
      <c r="L41" s="5">
        <v>0</v>
      </c>
      <c r="M41" s="5">
        <v>0</v>
      </c>
      <c r="N41" s="6">
        <f t="shared" si="0"/>
        <v>0</v>
      </c>
    </row>
    <row r="42" spans="1:14" ht="12.75">
      <c r="A42" t="s">
        <v>104</v>
      </c>
      <c r="B42" s="12">
        <v>0</v>
      </c>
      <c r="C42" s="15">
        <v>0</v>
      </c>
      <c r="D42" s="15">
        <v>0</v>
      </c>
      <c r="E42" s="15">
        <v>0</v>
      </c>
      <c r="F42" s="5">
        <v>0</v>
      </c>
      <c r="G42" s="15">
        <v>0</v>
      </c>
      <c r="H42" s="19">
        <v>0</v>
      </c>
      <c r="I42" s="15">
        <v>0</v>
      </c>
      <c r="J42" s="23">
        <v>0</v>
      </c>
      <c r="K42" s="12">
        <v>0</v>
      </c>
      <c r="L42" s="5">
        <v>0</v>
      </c>
      <c r="M42" s="5">
        <v>0</v>
      </c>
      <c r="N42" s="6">
        <f t="shared" si="0"/>
        <v>0</v>
      </c>
    </row>
    <row r="43" spans="1:14" ht="12.75">
      <c r="A43" t="s">
        <v>31</v>
      </c>
      <c r="B43" s="12">
        <v>0</v>
      </c>
      <c r="C43" s="15">
        <v>0</v>
      </c>
      <c r="D43" s="15">
        <v>0</v>
      </c>
      <c r="E43" s="15">
        <v>0</v>
      </c>
      <c r="F43" s="5">
        <v>0</v>
      </c>
      <c r="G43" s="15">
        <v>0</v>
      </c>
      <c r="H43" s="19">
        <v>0</v>
      </c>
      <c r="I43" s="15">
        <v>0</v>
      </c>
      <c r="J43" s="23">
        <v>0</v>
      </c>
      <c r="K43" s="12">
        <v>0</v>
      </c>
      <c r="L43" s="5">
        <v>0</v>
      </c>
      <c r="M43" s="5">
        <v>0</v>
      </c>
      <c r="N43" s="6">
        <f t="shared" si="0"/>
        <v>0</v>
      </c>
    </row>
    <row r="44" spans="1:14" ht="12.75">
      <c r="A44" t="s">
        <v>32</v>
      </c>
      <c r="B44" s="12">
        <v>0</v>
      </c>
      <c r="C44" s="15">
        <v>0</v>
      </c>
      <c r="D44" s="15">
        <v>0</v>
      </c>
      <c r="E44" s="15">
        <v>0</v>
      </c>
      <c r="F44" s="5">
        <v>0</v>
      </c>
      <c r="G44" s="15">
        <v>0</v>
      </c>
      <c r="H44" s="19">
        <v>0</v>
      </c>
      <c r="I44" s="15">
        <v>0</v>
      </c>
      <c r="J44" s="23">
        <v>0</v>
      </c>
      <c r="K44" s="12">
        <v>0</v>
      </c>
      <c r="L44" s="5">
        <v>0</v>
      </c>
      <c r="M44" s="5">
        <v>0</v>
      </c>
      <c r="N44" s="6">
        <f t="shared" si="0"/>
        <v>0</v>
      </c>
    </row>
    <row r="45" spans="1:14" ht="12.75">
      <c r="A45" t="s">
        <v>33</v>
      </c>
      <c r="B45" s="12">
        <v>0</v>
      </c>
      <c r="C45" s="15">
        <v>0</v>
      </c>
      <c r="D45" s="15">
        <v>0</v>
      </c>
      <c r="E45" s="15">
        <v>0</v>
      </c>
      <c r="F45" s="5">
        <v>0</v>
      </c>
      <c r="G45" s="15">
        <v>0</v>
      </c>
      <c r="H45" s="19">
        <v>0</v>
      </c>
      <c r="I45" s="15">
        <v>0</v>
      </c>
      <c r="J45" s="23">
        <v>0</v>
      </c>
      <c r="K45" s="12">
        <v>0</v>
      </c>
      <c r="L45" s="5">
        <v>0</v>
      </c>
      <c r="M45" s="5">
        <v>0</v>
      </c>
      <c r="N45" s="6">
        <f t="shared" si="0"/>
        <v>0</v>
      </c>
    </row>
    <row r="46" spans="1:14" ht="12.75">
      <c r="A46" t="s">
        <v>105</v>
      </c>
      <c r="B46" s="12">
        <v>0</v>
      </c>
      <c r="C46" s="15">
        <v>0</v>
      </c>
      <c r="D46" s="15">
        <v>0</v>
      </c>
      <c r="E46" s="15">
        <v>0</v>
      </c>
      <c r="F46" s="5">
        <v>0</v>
      </c>
      <c r="G46" s="15">
        <v>0</v>
      </c>
      <c r="H46" s="19">
        <v>0</v>
      </c>
      <c r="I46" s="15">
        <v>0</v>
      </c>
      <c r="J46" s="23">
        <v>0</v>
      </c>
      <c r="K46" s="12">
        <v>0</v>
      </c>
      <c r="L46" s="5">
        <v>0</v>
      </c>
      <c r="M46" s="5">
        <v>0</v>
      </c>
      <c r="N46" s="6">
        <f t="shared" si="0"/>
        <v>0</v>
      </c>
    </row>
    <row r="47" spans="1:14" ht="12.75">
      <c r="A47" t="s">
        <v>106</v>
      </c>
      <c r="B47" s="12">
        <v>1059946.65</v>
      </c>
      <c r="C47" s="15">
        <v>1037107.58</v>
      </c>
      <c r="D47" s="15">
        <v>991141.44</v>
      </c>
      <c r="E47" s="15">
        <v>1018614.68</v>
      </c>
      <c r="F47" s="5">
        <v>1086827.17</v>
      </c>
      <c r="G47" s="15">
        <v>1062297.83</v>
      </c>
      <c r="H47" s="19">
        <v>1206415.99</v>
      </c>
      <c r="I47" s="15">
        <v>1188956.06</v>
      </c>
      <c r="J47" s="23">
        <v>1162536.4</v>
      </c>
      <c r="K47" s="12">
        <v>1322011.35</v>
      </c>
      <c r="L47" s="5">
        <v>1203476.1</v>
      </c>
      <c r="M47" s="5">
        <v>1123828.76</v>
      </c>
      <c r="N47" s="6">
        <f t="shared" si="0"/>
        <v>13463160.01</v>
      </c>
    </row>
    <row r="48" spans="1:14" ht="12.75">
      <c r="A48" t="s">
        <v>107</v>
      </c>
      <c r="B48" s="12">
        <v>0</v>
      </c>
      <c r="C48" s="15">
        <v>0</v>
      </c>
      <c r="D48" s="15">
        <v>0</v>
      </c>
      <c r="E48" s="15">
        <v>0</v>
      </c>
      <c r="F48" s="5">
        <v>0</v>
      </c>
      <c r="G48" s="15">
        <v>0</v>
      </c>
      <c r="H48" s="19">
        <v>0</v>
      </c>
      <c r="I48" s="15">
        <v>0</v>
      </c>
      <c r="J48" s="23">
        <v>0</v>
      </c>
      <c r="K48" s="12">
        <v>0</v>
      </c>
      <c r="L48" s="5">
        <v>0</v>
      </c>
      <c r="M48" s="5">
        <v>0</v>
      </c>
      <c r="N48" s="6">
        <f t="shared" si="0"/>
        <v>0</v>
      </c>
    </row>
    <row r="49" spans="1:14" ht="12.75">
      <c r="A49" t="s">
        <v>37</v>
      </c>
      <c r="B49" s="12">
        <v>0</v>
      </c>
      <c r="C49" s="15">
        <v>0</v>
      </c>
      <c r="D49" s="15">
        <v>0</v>
      </c>
      <c r="E49" s="15">
        <v>0</v>
      </c>
      <c r="F49" s="5">
        <v>0</v>
      </c>
      <c r="G49" s="15">
        <v>0</v>
      </c>
      <c r="H49" s="19">
        <v>0</v>
      </c>
      <c r="I49" s="15">
        <v>0</v>
      </c>
      <c r="J49" s="23">
        <v>0</v>
      </c>
      <c r="K49" s="12">
        <v>0</v>
      </c>
      <c r="L49" s="5">
        <v>0</v>
      </c>
      <c r="M49" s="5">
        <v>0</v>
      </c>
      <c r="N49" s="6">
        <f t="shared" si="0"/>
        <v>0</v>
      </c>
    </row>
    <row r="50" spans="1:14" ht="12.75">
      <c r="A50" t="s">
        <v>38</v>
      </c>
      <c r="B50" s="12">
        <v>0</v>
      </c>
      <c r="C50" s="15">
        <v>0</v>
      </c>
      <c r="D50" s="15">
        <v>0</v>
      </c>
      <c r="E50" s="15">
        <v>0</v>
      </c>
      <c r="F50" s="5">
        <v>0</v>
      </c>
      <c r="G50" s="15">
        <v>0</v>
      </c>
      <c r="H50" s="19">
        <v>0</v>
      </c>
      <c r="I50" s="15">
        <v>0</v>
      </c>
      <c r="J50" s="23">
        <v>0</v>
      </c>
      <c r="K50" s="12">
        <v>0</v>
      </c>
      <c r="L50" s="5">
        <v>0</v>
      </c>
      <c r="M50" s="5">
        <v>0</v>
      </c>
      <c r="N50" s="6">
        <f t="shared" si="0"/>
        <v>0</v>
      </c>
    </row>
    <row r="51" spans="1:14" ht="12.75">
      <c r="A51" t="s">
        <v>39</v>
      </c>
      <c r="B51" s="12">
        <v>0</v>
      </c>
      <c r="C51" s="15">
        <v>0</v>
      </c>
      <c r="D51" s="15">
        <v>0</v>
      </c>
      <c r="E51" s="15">
        <v>0</v>
      </c>
      <c r="F51" s="5">
        <v>0</v>
      </c>
      <c r="G51" s="15">
        <v>0</v>
      </c>
      <c r="H51" s="19">
        <v>0</v>
      </c>
      <c r="I51" s="15">
        <v>0</v>
      </c>
      <c r="J51" s="23">
        <v>0</v>
      </c>
      <c r="K51" s="12">
        <v>0</v>
      </c>
      <c r="L51" s="5">
        <v>0</v>
      </c>
      <c r="M51" s="5">
        <v>0</v>
      </c>
      <c r="N51" s="6">
        <f t="shared" si="0"/>
        <v>0</v>
      </c>
    </row>
    <row r="52" spans="1:14" ht="12.75">
      <c r="A52" t="s">
        <v>108</v>
      </c>
      <c r="B52" s="12">
        <v>554738.29</v>
      </c>
      <c r="C52" s="15">
        <v>555518.33</v>
      </c>
      <c r="D52" s="15">
        <v>541442.76</v>
      </c>
      <c r="E52" s="15">
        <v>548340.78</v>
      </c>
      <c r="F52" s="5">
        <v>565640.88</v>
      </c>
      <c r="G52" s="15">
        <v>542372.73</v>
      </c>
      <c r="H52" s="19">
        <v>598590.76</v>
      </c>
      <c r="I52" s="15">
        <v>590821.63</v>
      </c>
      <c r="J52" s="23">
        <v>587182.27</v>
      </c>
      <c r="K52" s="12">
        <v>652558.52</v>
      </c>
      <c r="L52" s="5">
        <v>620097.67</v>
      </c>
      <c r="M52" s="5">
        <v>610919.1</v>
      </c>
      <c r="N52" s="6">
        <f t="shared" si="0"/>
        <v>6968223.719999999</v>
      </c>
    </row>
    <row r="53" spans="1:14" ht="12.75">
      <c r="A53" t="s">
        <v>41</v>
      </c>
      <c r="B53" s="12">
        <v>0</v>
      </c>
      <c r="C53" s="15">
        <v>0</v>
      </c>
      <c r="D53" s="15">
        <v>0</v>
      </c>
      <c r="E53" s="15">
        <v>0</v>
      </c>
      <c r="F53" s="5">
        <v>0</v>
      </c>
      <c r="G53" s="15">
        <v>0</v>
      </c>
      <c r="H53" s="19">
        <v>0</v>
      </c>
      <c r="I53" s="15">
        <v>738178.36</v>
      </c>
      <c r="J53" s="23">
        <v>698547.52</v>
      </c>
      <c r="K53" s="12">
        <v>776699.69</v>
      </c>
      <c r="L53" s="5">
        <v>762364.35</v>
      </c>
      <c r="M53" s="5">
        <v>738398.57</v>
      </c>
      <c r="N53" s="6">
        <f t="shared" si="0"/>
        <v>3714188.4899999998</v>
      </c>
    </row>
    <row r="54" spans="1:14" ht="12.75">
      <c r="A54" t="s">
        <v>42</v>
      </c>
      <c r="B54" s="12">
        <v>303062.94</v>
      </c>
      <c r="C54" s="15">
        <v>285807.09</v>
      </c>
      <c r="D54" s="15">
        <v>267671.24</v>
      </c>
      <c r="E54" s="15">
        <v>283053.78</v>
      </c>
      <c r="F54" s="5">
        <v>299807.77</v>
      </c>
      <c r="G54" s="15">
        <v>284174.02</v>
      </c>
      <c r="H54" s="19">
        <v>327123.66</v>
      </c>
      <c r="I54" s="15">
        <v>306018.34</v>
      </c>
      <c r="J54" s="23">
        <v>300996.91</v>
      </c>
      <c r="K54" s="12">
        <v>335572.23</v>
      </c>
      <c r="L54" s="5">
        <v>317078.89</v>
      </c>
      <c r="M54" s="5">
        <v>310611.04</v>
      </c>
      <c r="N54" s="6">
        <f t="shared" si="0"/>
        <v>3620977.91</v>
      </c>
    </row>
    <row r="55" spans="1:14" ht="12.75">
      <c r="A55" t="s">
        <v>109</v>
      </c>
      <c r="B55" s="12">
        <v>0</v>
      </c>
      <c r="C55" s="15">
        <v>0</v>
      </c>
      <c r="D55" s="15">
        <v>0</v>
      </c>
      <c r="E55" s="15">
        <v>0</v>
      </c>
      <c r="F55" s="5">
        <v>0</v>
      </c>
      <c r="G55" s="15">
        <v>0</v>
      </c>
      <c r="H55" s="19">
        <v>0</v>
      </c>
      <c r="I55" s="15">
        <v>104390.33</v>
      </c>
      <c r="J55" s="23">
        <v>107092.81</v>
      </c>
      <c r="K55" s="12">
        <v>131910.32</v>
      </c>
      <c r="L55" s="5">
        <v>124425.7</v>
      </c>
      <c r="M55" s="5">
        <v>130652.41</v>
      </c>
      <c r="N55" s="6">
        <f t="shared" si="0"/>
        <v>598471.5700000001</v>
      </c>
    </row>
    <row r="56" spans="1:14" ht="12.75">
      <c r="A56" t="s">
        <v>110</v>
      </c>
      <c r="B56" s="12">
        <v>0.01</v>
      </c>
      <c r="C56" s="15">
        <v>0</v>
      </c>
      <c r="D56" s="15">
        <v>0</v>
      </c>
      <c r="E56" s="15">
        <v>0</v>
      </c>
      <c r="F56" s="5">
        <v>0</v>
      </c>
      <c r="G56" s="15">
        <v>0</v>
      </c>
      <c r="H56" s="19">
        <v>0</v>
      </c>
      <c r="I56" s="15">
        <v>0</v>
      </c>
      <c r="J56" s="23">
        <v>0</v>
      </c>
      <c r="K56" s="12">
        <v>0</v>
      </c>
      <c r="L56" s="5">
        <v>0</v>
      </c>
      <c r="M56" s="5">
        <v>0</v>
      </c>
      <c r="N56" s="6">
        <f t="shared" si="0"/>
        <v>0.01</v>
      </c>
    </row>
    <row r="57" spans="1:14" ht="12.75">
      <c r="A57" t="s">
        <v>111</v>
      </c>
      <c r="B57" s="12">
        <v>0</v>
      </c>
      <c r="C57" s="15">
        <v>0</v>
      </c>
      <c r="D57" s="15">
        <v>0</v>
      </c>
      <c r="E57" s="15">
        <v>0</v>
      </c>
      <c r="F57" s="5">
        <v>0</v>
      </c>
      <c r="G57" s="15">
        <v>0</v>
      </c>
      <c r="H57" s="19">
        <v>0</v>
      </c>
      <c r="I57" s="15">
        <v>0</v>
      </c>
      <c r="J57" s="23">
        <v>0</v>
      </c>
      <c r="K57" s="12">
        <v>0</v>
      </c>
      <c r="L57" s="5">
        <v>0</v>
      </c>
      <c r="M57" s="5">
        <v>0</v>
      </c>
      <c r="N57" s="6">
        <f t="shared" si="0"/>
        <v>0</v>
      </c>
    </row>
    <row r="58" spans="1:14" ht="12.75">
      <c r="A58" t="s">
        <v>46</v>
      </c>
      <c r="B58" s="12">
        <v>107689.15</v>
      </c>
      <c r="C58" s="15">
        <v>107697.82</v>
      </c>
      <c r="D58" s="15">
        <v>101338.32</v>
      </c>
      <c r="E58" s="15">
        <v>101367.88</v>
      </c>
      <c r="F58" s="5">
        <v>103238.58</v>
      </c>
      <c r="G58" s="15">
        <v>104943.25</v>
      </c>
      <c r="H58" s="19">
        <v>117655.62</v>
      </c>
      <c r="I58" s="15">
        <v>116650.06</v>
      </c>
      <c r="J58" s="23">
        <v>110375.47</v>
      </c>
      <c r="K58" s="12">
        <v>115909.47</v>
      </c>
      <c r="L58" s="5">
        <v>111739.8</v>
      </c>
      <c r="M58" s="5">
        <v>109081.98</v>
      </c>
      <c r="N58" s="6">
        <f t="shared" si="0"/>
        <v>1307687.4</v>
      </c>
    </row>
    <row r="59" spans="1:14" ht="12.75">
      <c r="A59" t="s">
        <v>112</v>
      </c>
      <c r="B59" s="12">
        <v>0</v>
      </c>
      <c r="C59" s="15">
        <v>0</v>
      </c>
      <c r="D59" s="15">
        <v>0</v>
      </c>
      <c r="E59" s="15">
        <v>0</v>
      </c>
      <c r="F59" s="5">
        <v>0</v>
      </c>
      <c r="G59" s="15">
        <v>0</v>
      </c>
      <c r="H59" s="19">
        <v>0</v>
      </c>
      <c r="I59" s="15">
        <v>0</v>
      </c>
      <c r="J59" s="23">
        <v>0</v>
      </c>
      <c r="K59" s="12">
        <v>0</v>
      </c>
      <c r="L59" s="5">
        <v>0</v>
      </c>
      <c r="M59" s="5">
        <v>0</v>
      </c>
      <c r="N59" s="6">
        <f t="shared" si="0"/>
        <v>0</v>
      </c>
    </row>
    <row r="60" spans="1:14" ht="12.75">
      <c r="A60" t="s">
        <v>113</v>
      </c>
      <c r="B60" s="12">
        <v>0</v>
      </c>
      <c r="C60" s="15">
        <v>0</v>
      </c>
      <c r="D60" s="15">
        <v>0</v>
      </c>
      <c r="E60" s="15">
        <v>0</v>
      </c>
      <c r="F60" s="5">
        <v>0</v>
      </c>
      <c r="G60" s="15">
        <v>0</v>
      </c>
      <c r="H60" s="19">
        <v>0</v>
      </c>
      <c r="I60" s="15">
        <v>0</v>
      </c>
      <c r="J60" s="23">
        <v>0</v>
      </c>
      <c r="K60" s="12">
        <v>0</v>
      </c>
      <c r="L60" s="5">
        <v>0</v>
      </c>
      <c r="M60" s="5">
        <v>0</v>
      </c>
      <c r="N60" s="6">
        <f t="shared" si="0"/>
        <v>0</v>
      </c>
    </row>
    <row r="61" spans="1:14" ht="12.75">
      <c r="A61" t="s">
        <v>114</v>
      </c>
      <c r="B61" s="12">
        <v>2071457.56</v>
      </c>
      <c r="C61" s="15">
        <v>2019959.04</v>
      </c>
      <c r="D61" s="15">
        <v>1994222.3</v>
      </c>
      <c r="E61" s="15">
        <v>2021998.85</v>
      </c>
      <c r="F61" s="5">
        <v>2111654.94</v>
      </c>
      <c r="G61" s="15">
        <v>2010629.35</v>
      </c>
      <c r="H61" s="19">
        <v>2290086.27</v>
      </c>
      <c r="I61" s="15">
        <v>2186879.7</v>
      </c>
      <c r="J61" s="23">
        <v>2117889.97</v>
      </c>
      <c r="K61" s="12">
        <v>2331774.92</v>
      </c>
      <c r="L61" s="5">
        <v>2141199.87</v>
      </c>
      <c r="M61" s="5">
        <v>2147535.98</v>
      </c>
      <c r="N61" s="6">
        <f t="shared" si="0"/>
        <v>25445288.75</v>
      </c>
    </row>
    <row r="62" spans="1:14" ht="12.75">
      <c r="A62" t="s">
        <v>50</v>
      </c>
      <c r="B62" s="12">
        <v>0</v>
      </c>
      <c r="C62" s="15">
        <v>0</v>
      </c>
      <c r="D62" s="15">
        <v>0</v>
      </c>
      <c r="E62" s="15">
        <v>0</v>
      </c>
      <c r="F62" s="5">
        <v>0</v>
      </c>
      <c r="G62" s="15">
        <v>0</v>
      </c>
      <c r="H62" s="19">
        <v>0</v>
      </c>
      <c r="I62" s="15">
        <v>0</v>
      </c>
      <c r="J62" s="23">
        <v>0</v>
      </c>
      <c r="K62" s="12">
        <v>0</v>
      </c>
      <c r="L62" s="5">
        <v>0</v>
      </c>
      <c r="M62" s="5">
        <v>0</v>
      </c>
      <c r="N62" s="6">
        <f t="shared" si="0"/>
        <v>0</v>
      </c>
    </row>
    <row r="63" spans="1:14" ht="12.75">
      <c r="A63" t="s">
        <v>115</v>
      </c>
      <c r="B63" s="12">
        <v>0</v>
      </c>
      <c r="C63" s="15">
        <v>0</v>
      </c>
      <c r="D63" s="15">
        <v>0</v>
      </c>
      <c r="E63" s="15">
        <v>0</v>
      </c>
      <c r="F63" s="5">
        <v>0</v>
      </c>
      <c r="G63" s="15">
        <v>0</v>
      </c>
      <c r="H63" s="19">
        <v>0</v>
      </c>
      <c r="I63" s="15">
        <v>0</v>
      </c>
      <c r="J63" s="23">
        <v>0</v>
      </c>
      <c r="K63" s="12">
        <v>0</v>
      </c>
      <c r="L63" s="5">
        <v>0</v>
      </c>
      <c r="M63" s="5">
        <v>0</v>
      </c>
      <c r="N63" s="6">
        <f t="shared" si="0"/>
        <v>0</v>
      </c>
    </row>
    <row r="64" spans="1:14" ht="12.75">
      <c r="A64" t="s">
        <v>116</v>
      </c>
      <c r="B64" s="12">
        <v>935081.78</v>
      </c>
      <c r="C64" s="15">
        <v>962710.31</v>
      </c>
      <c r="D64" s="15">
        <v>914863.59</v>
      </c>
      <c r="E64" s="15">
        <v>955082.35</v>
      </c>
      <c r="F64" s="5">
        <v>950913.36</v>
      </c>
      <c r="G64" s="15">
        <v>901042.14</v>
      </c>
      <c r="H64" s="19">
        <v>975763.37</v>
      </c>
      <c r="I64" s="15">
        <v>975602.56</v>
      </c>
      <c r="J64" s="23">
        <v>961782.11</v>
      </c>
      <c r="K64" s="12">
        <v>1070940.89</v>
      </c>
      <c r="L64" s="5">
        <v>1028180.31</v>
      </c>
      <c r="M64" s="5">
        <v>1012225.75</v>
      </c>
      <c r="N64" s="6">
        <f t="shared" si="0"/>
        <v>11644188.520000001</v>
      </c>
    </row>
    <row r="65" spans="1:14" ht="12.75">
      <c r="A65" t="s">
        <v>117</v>
      </c>
      <c r="B65" s="12">
        <v>0</v>
      </c>
      <c r="C65" s="15">
        <v>0</v>
      </c>
      <c r="D65" s="15">
        <v>0</v>
      </c>
      <c r="E65" s="15">
        <v>0</v>
      </c>
      <c r="F65" s="5">
        <v>0</v>
      </c>
      <c r="G65" s="15">
        <v>0</v>
      </c>
      <c r="H65" s="19">
        <v>0</v>
      </c>
      <c r="I65" s="15">
        <v>130073.28</v>
      </c>
      <c r="J65" s="23">
        <v>117299.5</v>
      </c>
      <c r="K65" s="12">
        <v>137620.65</v>
      </c>
      <c r="L65" s="5">
        <v>132837.18</v>
      </c>
      <c r="M65" s="5">
        <v>138039.54</v>
      </c>
      <c r="N65" s="6">
        <f t="shared" si="0"/>
        <v>655870.15</v>
      </c>
    </row>
    <row r="66" spans="1:14" ht="12.75">
      <c r="A66" t="s">
        <v>118</v>
      </c>
      <c r="B66" s="12">
        <v>0</v>
      </c>
      <c r="C66" s="15">
        <v>0</v>
      </c>
      <c r="D66" s="15">
        <v>0</v>
      </c>
      <c r="E66" s="15">
        <v>0</v>
      </c>
      <c r="F66" s="5">
        <v>0</v>
      </c>
      <c r="G66" s="15">
        <v>0</v>
      </c>
      <c r="H66" s="19">
        <v>0</v>
      </c>
      <c r="I66" s="15">
        <v>0</v>
      </c>
      <c r="J66" s="23">
        <v>0</v>
      </c>
      <c r="K66" s="12">
        <v>0</v>
      </c>
      <c r="L66" s="5">
        <v>0</v>
      </c>
      <c r="M66" s="5">
        <v>0</v>
      </c>
      <c r="N66" s="6">
        <f t="shared" si="0"/>
        <v>0</v>
      </c>
    </row>
    <row r="67" spans="1:14" ht="12.75">
      <c r="A67" t="s">
        <v>119</v>
      </c>
      <c r="B67" s="12">
        <v>493077</v>
      </c>
      <c r="C67" s="15">
        <v>479545.34</v>
      </c>
      <c r="D67" s="15">
        <v>472756.19</v>
      </c>
      <c r="E67" s="15">
        <v>431988.21</v>
      </c>
      <c r="F67" s="5">
        <v>464982.02</v>
      </c>
      <c r="G67" s="15">
        <v>465687.08</v>
      </c>
      <c r="H67" s="19">
        <v>506200.52</v>
      </c>
      <c r="I67" s="15">
        <v>495694.69</v>
      </c>
      <c r="J67" s="23">
        <v>489815.67</v>
      </c>
      <c r="K67" s="12">
        <v>539257.85</v>
      </c>
      <c r="L67" s="5">
        <v>504216.5</v>
      </c>
      <c r="M67" s="5">
        <v>512560.77</v>
      </c>
      <c r="N67" s="6">
        <f t="shared" si="0"/>
        <v>5855781.84</v>
      </c>
    </row>
    <row r="68" spans="1:14" ht="12.75">
      <c r="A68" t="s">
        <v>120</v>
      </c>
      <c r="B68" s="12">
        <v>0</v>
      </c>
      <c r="C68" s="15">
        <v>0</v>
      </c>
      <c r="D68" s="15">
        <v>0</v>
      </c>
      <c r="E68" s="15">
        <v>0</v>
      </c>
      <c r="F68" s="5">
        <v>0</v>
      </c>
      <c r="G68" s="15">
        <v>0</v>
      </c>
      <c r="H68" s="19">
        <v>0</v>
      </c>
      <c r="I68" s="15">
        <v>0</v>
      </c>
      <c r="J68" s="23">
        <v>0</v>
      </c>
      <c r="K68" s="12">
        <v>0</v>
      </c>
      <c r="L68" s="5">
        <v>0</v>
      </c>
      <c r="M68" s="5">
        <v>0</v>
      </c>
      <c r="N68" s="6">
        <f t="shared" si="0"/>
        <v>0</v>
      </c>
    </row>
    <row r="69" spans="1:14" ht="12.75">
      <c r="A69" t="s">
        <v>121</v>
      </c>
      <c r="B69" s="12">
        <v>582657.76</v>
      </c>
      <c r="C69" s="15">
        <v>572175.05</v>
      </c>
      <c r="D69" s="15">
        <v>552275.63</v>
      </c>
      <c r="E69" s="15">
        <v>571937.56</v>
      </c>
      <c r="F69" s="5">
        <v>599717.42</v>
      </c>
      <c r="G69" s="15">
        <v>586855.05</v>
      </c>
      <c r="H69" s="19">
        <v>656437.69</v>
      </c>
      <c r="I69" s="15">
        <v>633459.21</v>
      </c>
      <c r="J69" s="23">
        <v>618051.37</v>
      </c>
      <c r="K69" s="12">
        <v>717324.64</v>
      </c>
      <c r="L69" s="5">
        <v>668489.58</v>
      </c>
      <c r="M69" s="5">
        <v>624401.33</v>
      </c>
      <c r="N69" s="6">
        <f t="shared" si="0"/>
        <v>7383782.289999999</v>
      </c>
    </row>
    <row r="70" spans="1:14" ht="12.75">
      <c r="A70" t="s">
        <v>122</v>
      </c>
      <c r="B70" s="12">
        <v>0</v>
      </c>
      <c r="C70" s="15">
        <v>0</v>
      </c>
      <c r="D70" s="15">
        <v>0</v>
      </c>
      <c r="E70" s="15">
        <v>0</v>
      </c>
      <c r="F70" s="5">
        <v>0</v>
      </c>
      <c r="G70" s="15">
        <v>0</v>
      </c>
      <c r="H70" s="19">
        <v>0</v>
      </c>
      <c r="I70" s="15">
        <v>0</v>
      </c>
      <c r="J70" s="23">
        <v>0</v>
      </c>
      <c r="K70" s="12">
        <v>0</v>
      </c>
      <c r="L70" s="5">
        <v>0</v>
      </c>
      <c r="M70" s="5">
        <v>0</v>
      </c>
      <c r="N70" s="6">
        <f t="shared" si="0"/>
        <v>0</v>
      </c>
    </row>
    <row r="71" spans="1:14" ht="12.75">
      <c r="A71" t="s">
        <v>59</v>
      </c>
      <c r="B71" s="12">
        <v>0</v>
      </c>
      <c r="C71" s="15">
        <v>0</v>
      </c>
      <c r="D71" s="15">
        <v>0</v>
      </c>
      <c r="E71" s="15">
        <v>0</v>
      </c>
      <c r="F71" s="5">
        <v>0</v>
      </c>
      <c r="G71" s="15">
        <v>0</v>
      </c>
      <c r="H71" s="19">
        <v>0</v>
      </c>
      <c r="I71" s="15">
        <v>0</v>
      </c>
      <c r="J71" s="23">
        <v>0</v>
      </c>
      <c r="K71" s="12">
        <v>0</v>
      </c>
      <c r="L71" s="5">
        <v>0</v>
      </c>
      <c r="M71" s="5">
        <v>0</v>
      </c>
      <c r="N71" s="6">
        <f t="shared" si="0"/>
        <v>0</v>
      </c>
    </row>
    <row r="72" spans="1:14" ht="12.75">
      <c r="A72" t="s">
        <v>123</v>
      </c>
      <c r="B72" s="12">
        <v>-103692.44</v>
      </c>
      <c r="C72" s="15">
        <v>97267.28</v>
      </c>
      <c r="D72" s="15">
        <v>86929.33</v>
      </c>
      <c r="E72" s="15">
        <v>88864.44</v>
      </c>
      <c r="F72" s="5">
        <v>87158.19</v>
      </c>
      <c r="G72" s="15">
        <v>81621.74</v>
      </c>
      <c r="H72" s="19">
        <v>97459.91</v>
      </c>
      <c r="I72" s="15">
        <v>86175.82</v>
      </c>
      <c r="J72" s="23">
        <v>85356.87</v>
      </c>
      <c r="K72" s="12">
        <v>104899.37</v>
      </c>
      <c r="L72" s="5">
        <v>89422.74</v>
      </c>
      <c r="M72" s="5">
        <v>100443.01</v>
      </c>
      <c r="N72" s="6">
        <f t="shared" si="0"/>
        <v>901906.2599999999</v>
      </c>
    </row>
    <row r="73" spans="1:14" ht="12.75">
      <c r="A73" t="s">
        <v>61</v>
      </c>
      <c r="B73" s="12">
        <v>0</v>
      </c>
      <c r="C73" s="15">
        <v>0</v>
      </c>
      <c r="D73" s="15">
        <v>0</v>
      </c>
      <c r="E73" s="15">
        <v>0</v>
      </c>
      <c r="F73" s="5">
        <v>0</v>
      </c>
      <c r="G73" s="15">
        <v>0</v>
      </c>
      <c r="H73" s="19">
        <v>0</v>
      </c>
      <c r="I73" s="15">
        <v>0</v>
      </c>
      <c r="J73" s="23">
        <v>0</v>
      </c>
      <c r="K73" s="12">
        <v>0</v>
      </c>
      <c r="L73" s="5">
        <v>0</v>
      </c>
      <c r="M73" s="5">
        <v>0</v>
      </c>
      <c r="N73" s="6">
        <f t="shared" si="0"/>
        <v>0</v>
      </c>
    </row>
    <row r="74" spans="1:14" ht="12.75">
      <c r="A74" t="s">
        <v>62</v>
      </c>
      <c r="B74" s="12">
        <v>0</v>
      </c>
      <c r="C74" s="15">
        <v>0</v>
      </c>
      <c r="D74" s="15">
        <v>0</v>
      </c>
      <c r="E74" s="15">
        <v>0</v>
      </c>
      <c r="F74" s="5">
        <v>0</v>
      </c>
      <c r="G74" s="15">
        <v>0</v>
      </c>
      <c r="H74" s="19">
        <v>0</v>
      </c>
      <c r="I74" s="15">
        <v>0</v>
      </c>
      <c r="J74" s="23">
        <v>0</v>
      </c>
      <c r="K74" s="12">
        <v>0</v>
      </c>
      <c r="L74" s="5">
        <v>0</v>
      </c>
      <c r="M74" s="5">
        <v>0</v>
      </c>
      <c r="N74" s="6">
        <f t="shared" si="0"/>
        <v>0</v>
      </c>
    </row>
    <row r="75" spans="1:14" ht="12.75">
      <c r="A75" t="s">
        <v>124</v>
      </c>
      <c r="B75" s="12">
        <v>1047624.76</v>
      </c>
      <c r="C75" s="15">
        <v>898715.2</v>
      </c>
      <c r="D75" s="15">
        <v>834692.54</v>
      </c>
      <c r="E75" s="15">
        <v>838447</v>
      </c>
      <c r="F75" s="5">
        <v>869063.41</v>
      </c>
      <c r="G75" s="15">
        <v>794390.22</v>
      </c>
      <c r="H75" s="19">
        <v>825709.18</v>
      </c>
      <c r="I75" s="15">
        <v>854208.95</v>
      </c>
      <c r="J75" s="23">
        <v>840061.95</v>
      </c>
      <c r="K75" s="12">
        <v>956982.98</v>
      </c>
      <c r="L75" s="5">
        <v>904141.72</v>
      </c>
      <c r="M75" s="5">
        <v>897696.5</v>
      </c>
      <c r="N75" s="6">
        <f t="shared" si="0"/>
        <v>10561734.41</v>
      </c>
    </row>
    <row r="76" spans="1:14" ht="12.75">
      <c r="A76" t="s">
        <v>125</v>
      </c>
      <c r="B76" s="12">
        <v>0</v>
      </c>
      <c r="C76" s="15">
        <v>0</v>
      </c>
      <c r="D76" s="15">
        <v>0</v>
      </c>
      <c r="E76" s="15">
        <v>0</v>
      </c>
      <c r="F76" s="5">
        <v>0</v>
      </c>
      <c r="G76" s="15">
        <v>0</v>
      </c>
      <c r="H76" s="19">
        <v>0</v>
      </c>
      <c r="I76" s="15">
        <v>0</v>
      </c>
      <c r="J76" s="23">
        <v>0</v>
      </c>
      <c r="K76" s="12">
        <v>0</v>
      </c>
      <c r="L76" s="5">
        <v>0</v>
      </c>
      <c r="M76" s="5">
        <v>0</v>
      </c>
      <c r="N76" s="6">
        <f t="shared" si="0"/>
        <v>0</v>
      </c>
    </row>
    <row r="77" spans="1:14" ht="12.75">
      <c r="A77" t="s">
        <v>126</v>
      </c>
      <c r="B77" s="12">
        <v>0</v>
      </c>
      <c r="C77" s="15">
        <v>0</v>
      </c>
      <c r="D77" s="15">
        <v>0</v>
      </c>
      <c r="E77" s="15">
        <v>0</v>
      </c>
      <c r="F77" s="5">
        <v>0</v>
      </c>
      <c r="G77" s="15">
        <v>0</v>
      </c>
      <c r="H77" s="19">
        <v>0</v>
      </c>
      <c r="I77" s="15">
        <v>0</v>
      </c>
      <c r="J77" s="23">
        <v>0</v>
      </c>
      <c r="K77" s="12">
        <v>0</v>
      </c>
      <c r="L77" s="5">
        <v>0</v>
      </c>
      <c r="M77" s="5">
        <v>0</v>
      </c>
      <c r="N77" s="6">
        <f>SUM(B77:M77)</f>
        <v>0</v>
      </c>
    </row>
    <row r="78" spans="1:14" ht="12.75">
      <c r="A78" t="s">
        <v>66</v>
      </c>
      <c r="B78" s="12">
        <v>0</v>
      </c>
      <c r="C78" s="15">
        <v>0</v>
      </c>
      <c r="D78" s="15">
        <v>0</v>
      </c>
      <c r="E78" s="15">
        <v>0</v>
      </c>
      <c r="F78" s="5">
        <v>0</v>
      </c>
      <c r="G78" s="15">
        <v>0</v>
      </c>
      <c r="H78" s="19">
        <v>0</v>
      </c>
      <c r="I78" s="15">
        <v>0</v>
      </c>
      <c r="J78" s="23">
        <v>0</v>
      </c>
      <c r="K78" s="12">
        <v>0</v>
      </c>
      <c r="L78" s="5">
        <v>0</v>
      </c>
      <c r="M78" s="5">
        <v>0</v>
      </c>
      <c r="N78" s="6">
        <f>SUM(B78:M78)</f>
        <v>0</v>
      </c>
    </row>
    <row r="79" ht="12.75">
      <c r="A79" t="s">
        <v>1</v>
      </c>
    </row>
    <row r="80" spans="1:14" s="6" customFormat="1" ht="12.75">
      <c r="A80" s="6" t="s">
        <v>68</v>
      </c>
      <c r="B80" s="6">
        <f aca="true" t="shared" si="1" ref="B80:M80">SUM(B12:B78)</f>
        <v>14437737.39</v>
      </c>
      <c r="C80" s="6">
        <f t="shared" si="1"/>
        <v>14338850.260000002</v>
      </c>
      <c r="D80" s="6">
        <f t="shared" si="1"/>
        <v>13986694.75</v>
      </c>
      <c r="E80" s="6">
        <f t="shared" si="1"/>
        <v>14473051.519999998</v>
      </c>
      <c r="F80" s="6">
        <f t="shared" si="1"/>
        <v>14767613.629999997</v>
      </c>
      <c r="G80" s="6">
        <f t="shared" si="1"/>
        <v>14131999.790000001</v>
      </c>
      <c r="H80" s="6">
        <f t="shared" si="1"/>
        <v>15536013.519999998</v>
      </c>
      <c r="I80" s="6">
        <f t="shared" si="1"/>
        <v>16076227.93</v>
      </c>
      <c r="J80" s="6">
        <f t="shared" si="1"/>
        <v>15697883.279999997</v>
      </c>
      <c r="K80" s="6">
        <f t="shared" si="1"/>
        <v>17386019.12</v>
      </c>
      <c r="L80" s="6">
        <f t="shared" si="1"/>
        <v>15173412.570000004</v>
      </c>
      <c r="M80" s="6">
        <f t="shared" si="1"/>
        <v>15207551.869999997</v>
      </c>
      <c r="N80" s="6">
        <f>SUM(B80:M80)</f>
        <v>181213055.63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Bedrosian</dc:creator>
  <cp:keywords/>
  <dc:description/>
  <cp:lastModifiedBy>Lisa Bedrosian</cp:lastModifiedBy>
  <cp:lastPrinted>2013-05-30T12:45:24Z</cp:lastPrinted>
  <dcterms:created xsi:type="dcterms:W3CDTF">2005-12-06T18:39:52Z</dcterms:created>
  <dcterms:modified xsi:type="dcterms:W3CDTF">2013-05-30T17:19:49Z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Receipts by County (Form 3)</vt:lpwstr>
  </property>
  <property fmtid="{D5CDD505-2E9C-101B-9397-08002B2CF9AE}" pid="5" name="p2">
    <vt:lpwstr>Fiscal Year Data with Monthlies</vt:lpwstr>
  </property>
  <property fmtid="{D5CDD505-2E9C-101B-9397-08002B2CF9AE}" pid="6" name="xl">
    <vt:lpwstr>2010</vt:lpwstr>
  </property>
  <property fmtid="{D5CDD505-2E9C-101B-9397-08002B2CF9AE}" pid="7" name="my">
    <vt:lpwstr>Tax Collections From July 2003 to Current</vt:lpwstr>
  </property>
</Properties>
</file>