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12-13" sheetId="1" r:id="rId1"/>
    <sheet name="monthly" sheetId="2" r:id="rId2"/>
  </sheets>
  <definedNames>
    <definedName name="f20703" localSheetId="0">'SFY 12-13'!$A$1:$D$82</definedName>
  </definedNames>
  <calcPr fullCalcOnLoad="1"/>
</workbook>
</file>

<file path=xl/sharedStrings.xml><?xml version="1.0" encoding="utf-8"?>
<sst xmlns="http://schemas.openxmlformats.org/spreadsheetml/2006/main" count="210" uniqueCount="79">
  <si>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</si>
  <si>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</si>
  <si>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</si>
  <si>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</si>
  <si>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</si>
  <si>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</si>
  <si>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</si>
  <si>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</si>
  <si>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</si>
  <si>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</si>
  <si>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</si>
  <si>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</si>
  <si>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</si>
  <si>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</si>
  <si>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</si>
  <si>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</si>
  <si>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</si>
  <si>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</si>
  <si>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</si>
  <si>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</si>
  <si>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</si>
  <si>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</si>
  <si>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</si>
  <si>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</si>
  <si>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</si>
  <si>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</si>
  <si>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</si>
  <si>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</si>
  <si>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</si>
  <si>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</si>
  <si>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</si>
  <si>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</si>
  <si>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</si>
  <si>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</si>
  <si>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</si>
  <si>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</si>
  <si>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</si>
  <si>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</si>
  <si>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</si>
  <si>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</si>
  <si>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</si>
  <si>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</si>
  <si>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</si>
  <si>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</si>
  <si>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</si>
  <si>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</si>
  <si>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</si>
  <si>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</si>
  <si>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</si>
  <si>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</si>
  <si>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</si>
  <si>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</si>
  <si>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</si>
  <si>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</si>
  <si>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</si>
  <si>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</si>
  <si>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</si>
  <si>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</si>
  <si>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</si>
  <si>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</si>
  <si>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</si>
  <si>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</si>
  <si>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</si>
  <si>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</si>
  <si>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</si>
  <si>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</si>
  <si>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</si>
  <si>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</si>
  <si>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</si>
  <si>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</si>
  <si>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</si>
  <si>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</si>
  <si>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</si>
  <si>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</si>
  <si>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</si>
  <si>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</si>
  <si>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>SFY 12-13</t>
  </si>
  <si>
    <t xml:space="preserve">VALIDATED TAX RECEIPT DATA FOR: STATE FISCAL YEAR JULY 2012 TO June 2013    </t>
  </si>
  <si>
    <t>================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</si>
</sst>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s="16" t="s">
        <v>77</v>
      </c>
      <c r="C1" t="s">
        <v>59</v>
      </c>
    </row>
    <row r="2" ht="12.75">
      <c r="C2" t="s">
        <v>60</v>
      </c>
    </row>
    <row r="4" spans="1:3" ht="12.75">
      <c r="A4" s="18" t="s">
        <v>61</v>
      </c>
      <c r="B4" s="18"/>
      <c r="C4" s="18"/>
    </row>
    <row r="5" spans="1:3" ht="12.75">
      <c r="A5" s="18" t="s">
        <v>62</v>
      </c>
      <c r="B5" s="18"/>
      <c r="C5" s="18"/>
    </row>
    <row r="6" spans="1:3" ht="12.75">
      <c r="A6" s="18" t="s">
        <v>63</v>
      </c>
      <c r="B6" s="18"/>
      <c r="C6" s="18"/>
    </row>
    <row r="8" spans="1:3" ht="12.75">
      <c r="A8" t="s">
        <v>1</v>
      </c>
      <c r="B8" s="3"/>
      <c r="C8" s="3" t="s">
        <v>72</v>
      </c>
    </row>
    <row r="9" spans="1:3" ht="12.75">
      <c r="A9" t="s">
        <v>2</v>
      </c>
      <c r="B9" s="3"/>
      <c r="C9" s="3" t="s">
        <v>64</v>
      </c>
    </row>
    <row r="10" spans="1:7" ht="12.75">
      <c r="A10" t="s">
        <v>3</v>
      </c>
      <c r="B10" s="1"/>
      <c r="C10" s="1">
        <f>SUM(monthly!B10:M10)</f>
        <v>20596993479.319992</v>
      </c>
      <c r="G10" s="1"/>
    </row>
    <row r="11" spans="1:7" ht="12.75">
      <c r="A11" t="s">
        <v>4</v>
      </c>
      <c r="B11" s="1"/>
      <c r="C11" s="1">
        <f>SUM(monthly!B11:M11)</f>
        <v>19159337937.43999</v>
      </c>
      <c r="G11" s="2"/>
    </row>
    <row r="12" spans="1:7" ht="12.75">
      <c r="A12" t="s">
        <v>5</v>
      </c>
      <c r="B12" s="1"/>
      <c r="C12" s="1">
        <f>SUM(monthly!B12:M12)</f>
        <v>499854914.6800001</v>
      </c>
      <c r="G12" s="2"/>
    </row>
    <row r="13" spans="1:7" ht="12.75">
      <c r="A13" t="s">
        <v>6</v>
      </c>
      <c r="B13" s="1"/>
      <c r="C13" s="1">
        <f>SUM(monthly!B13:M13)</f>
        <v>937800627.1999999</v>
      </c>
      <c r="G13" s="2"/>
    </row>
    <row r="14" spans="1:7" ht="12.75">
      <c r="A14" t="s">
        <v>7</v>
      </c>
      <c r="B14" s="1"/>
      <c r="C14" s="1">
        <f>SUM(monthly!B14:M14)</f>
        <v>2075646160</v>
      </c>
      <c r="G14" s="2"/>
    </row>
    <row r="15" spans="1:7" ht="12.75">
      <c r="A15" t="s">
        <v>8</v>
      </c>
      <c r="B15" s="1"/>
      <c r="C15" s="1">
        <f>SUM(monthly!B15:M15)</f>
        <v>1612208440.57</v>
      </c>
      <c r="G15" s="2"/>
    </row>
    <row r="16" spans="1:7" ht="12.75">
      <c r="A16" t="s">
        <v>9</v>
      </c>
      <c r="B16" s="1"/>
      <c r="C16" s="1">
        <f>SUM(monthly!B16:M16)</f>
        <v>705843662</v>
      </c>
      <c r="G16" s="2"/>
    </row>
    <row r="17" spans="1:7" ht="12.75">
      <c r="A17" t="s">
        <v>10</v>
      </c>
      <c r="B17" s="1"/>
      <c r="C17" s="1">
        <f>SUM(monthly!B17:M17)</f>
        <v>277581607</v>
      </c>
      <c r="G17" s="1"/>
    </row>
    <row r="18" spans="1:7" ht="12.75">
      <c r="A18" t="s">
        <v>11</v>
      </c>
      <c r="B18" s="1"/>
      <c r="C18" s="1">
        <f>SUM(monthly!B18:M18)</f>
        <v>352452</v>
      </c>
      <c r="G18" s="2"/>
    </row>
    <row r="19" spans="1:7" ht="12.75">
      <c r="A19" t="s">
        <v>12</v>
      </c>
      <c r="B19" s="1"/>
      <c r="C19" s="1">
        <f>SUM(monthly!B19:M19)</f>
        <v>276485630</v>
      </c>
      <c r="G19" s="2"/>
    </row>
    <row r="20" spans="1:7" ht="12.75">
      <c r="A20" t="s">
        <v>13</v>
      </c>
      <c r="B20" s="1"/>
      <c r="C20" s="1">
        <f>SUM(monthly!B20:M20)</f>
        <v>743525</v>
      </c>
      <c r="G20" s="2"/>
    </row>
    <row r="21" spans="1:7" ht="12.75">
      <c r="A21" t="s">
        <v>14</v>
      </c>
      <c r="B21" s="1"/>
      <c r="C21" s="1">
        <f>SUM(monthly!B21:M21)</f>
        <v>295364</v>
      </c>
      <c r="G21" s="2"/>
    </row>
    <row r="22" spans="1:7" ht="12.75">
      <c r="A22" t="s">
        <v>15</v>
      </c>
      <c r="B22" s="1"/>
      <c r="C22" s="1">
        <f>SUM(monthly!B22:M22)</f>
        <v>47235575</v>
      </c>
      <c r="G22" s="1"/>
    </row>
    <row r="23" spans="1:7" ht="12.75">
      <c r="A23" t="s">
        <v>16</v>
      </c>
      <c r="B23" s="1"/>
      <c r="C23" s="1">
        <f>SUM(monthly!B23:M23)</f>
        <v>11394920</v>
      </c>
      <c r="G23" s="2"/>
    </row>
    <row r="24" spans="1:7" ht="12.75">
      <c r="A24" t="s">
        <v>17</v>
      </c>
      <c r="B24" s="1"/>
      <c r="C24" s="1">
        <f>SUM(monthly!B24:M24)</f>
        <v>35840655</v>
      </c>
      <c r="G24" s="2"/>
    </row>
    <row r="25" spans="1:7" ht="12.75">
      <c r="A25" t="s">
        <v>18</v>
      </c>
      <c r="B25" s="1"/>
      <c r="C25" s="1">
        <f>SUM(monthly!B25:M25)</f>
        <v>1668913224.4400094</v>
      </c>
      <c r="G25" s="1"/>
    </row>
    <row r="26" spans="1:7" ht="12.75">
      <c r="A26" t="s">
        <v>19</v>
      </c>
      <c r="B26" s="1"/>
      <c r="C26" s="1">
        <f>SUM(monthly!B26:M26)</f>
        <v>1364652051.0430927</v>
      </c>
      <c r="G26" s="2"/>
    </row>
    <row r="27" spans="1:7" ht="12.75">
      <c r="A27" t="s">
        <v>20</v>
      </c>
      <c r="B27" s="1"/>
      <c r="C27" s="1">
        <f>SUM(monthly!B27:M27)</f>
        <v>250404920.30835325</v>
      </c>
      <c r="G27" s="1"/>
    </row>
    <row r="28" spans="1:7" ht="12.75">
      <c r="A28" t="s">
        <v>21</v>
      </c>
      <c r="B28" s="1"/>
      <c r="C28" s="1">
        <f>SUM(monthly!B28:M28)</f>
        <v>250404920.30835325</v>
      </c>
      <c r="G28" s="2"/>
    </row>
    <row r="29" spans="1:7" ht="12.75">
      <c r="A29" t="s">
        <v>22</v>
      </c>
      <c r="B29" s="9"/>
      <c r="C29" s="1">
        <f>SUM(monthly!B29:M29)</f>
        <v>0</v>
      </c>
      <c r="G29" s="2"/>
    </row>
    <row r="30" spans="1:7" ht="12.75">
      <c r="A30" t="s">
        <v>23</v>
      </c>
      <c r="B30" s="1"/>
      <c r="C30" s="1">
        <f>SUM(monthly!B30:M30)</f>
        <v>53856253.08856347</v>
      </c>
      <c r="G30" s="2"/>
    </row>
    <row r="31" spans="1:7" ht="12.75">
      <c r="A31" t="s">
        <v>24</v>
      </c>
      <c r="B31" s="1"/>
      <c r="C31" s="1">
        <f>SUM(monthly!B31:M31)</f>
        <v>663279444.2900001</v>
      </c>
      <c r="G31" s="2"/>
    </row>
    <row r="32" spans="1:7" ht="12.75">
      <c r="A32" t="s">
        <v>25</v>
      </c>
      <c r="B32" s="1"/>
      <c r="C32" s="1">
        <f>SUM(monthly!B32:M32)</f>
        <v>1004788067.7700001</v>
      </c>
      <c r="G32" s="1"/>
    </row>
    <row r="33" spans="1:7" ht="12.75">
      <c r="A33" t="s">
        <v>26</v>
      </c>
      <c r="B33" s="1"/>
      <c r="C33" s="1">
        <f>SUM(monthly!B33:M33)</f>
        <v>584765045</v>
      </c>
      <c r="G33" s="2"/>
    </row>
    <row r="34" spans="1:7" ht="12.75">
      <c r="A34" t="s">
        <v>27</v>
      </c>
      <c r="B34" s="1"/>
      <c r="C34" s="1">
        <f>SUM(monthly!B34:M34)</f>
        <v>420023022.77</v>
      </c>
      <c r="G34" s="2"/>
    </row>
    <row r="35" spans="1:7" ht="12.75">
      <c r="A35" t="s">
        <v>28</v>
      </c>
      <c r="B35" s="1"/>
      <c r="C35" s="1">
        <f>SUM(monthly!B35:M35)</f>
        <v>231661680.26</v>
      </c>
      <c r="G35" s="1"/>
    </row>
    <row r="36" spans="1:7" ht="12.75">
      <c r="A36" t="s">
        <v>29</v>
      </c>
      <c r="B36" s="1"/>
      <c r="C36" s="1">
        <f>SUM(monthly!B36:M36)</f>
        <v>6031834.33</v>
      </c>
      <c r="G36" s="2"/>
    </row>
    <row r="37" spans="1:7" ht="12.75">
      <c r="A37" t="s">
        <v>30</v>
      </c>
      <c r="B37" s="1"/>
      <c r="C37" s="1">
        <f>SUM(monthly!B37:M37)</f>
        <v>16629779.1</v>
      </c>
      <c r="G37" s="2"/>
    </row>
    <row r="38" spans="1:7" ht="12.75">
      <c r="A38" t="s">
        <v>31</v>
      </c>
      <c r="B38" s="1"/>
      <c r="C38" s="1">
        <f>SUM(monthly!B38:M38)</f>
        <v>208450128.67000002</v>
      </c>
      <c r="G38" s="2"/>
    </row>
    <row r="39" spans="1:7" ht="12.75">
      <c r="A39" t="s">
        <v>32</v>
      </c>
      <c r="B39" s="1"/>
      <c r="C39" s="1">
        <f>SUM(monthly!B39:M39)</f>
        <v>549938.1599999999</v>
      </c>
      <c r="G39" s="2"/>
    </row>
    <row r="40" spans="1:7" ht="12.75">
      <c r="A40" t="s">
        <v>33</v>
      </c>
      <c r="B40" s="1"/>
      <c r="C40" s="1">
        <f>SUM(monthly!B40:M40)</f>
        <v>7322525.710000001</v>
      </c>
      <c r="G40" s="2"/>
    </row>
    <row r="41" spans="1:7" ht="12.75">
      <c r="A41" t="s">
        <v>34</v>
      </c>
      <c r="B41" s="1"/>
      <c r="C41" s="1">
        <f>SUM(monthly!B41:M41)</f>
        <v>160103806.23999998</v>
      </c>
      <c r="G41" s="2"/>
    </row>
    <row r="42" spans="1:7" ht="12.75">
      <c r="A42" t="s">
        <v>35</v>
      </c>
      <c r="B42" s="1"/>
      <c r="C42" s="1">
        <f>SUM(monthly!B42:M42)</f>
        <v>18815717.919999998</v>
      </c>
      <c r="G42" s="2"/>
    </row>
    <row r="43" spans="1:7" ht="12.75">
      <c r="A43" t="s">
        <v>36</v>
      </c>
      <c r="B43" s="1"/>
      <c r="C43" s="1">
        <f>SUM(monthly!B43:M43)</f>
        <v>8636693.28</v>
      </c>
      <c r="G43" s="2"/>
    </row>
    <row r="44" spans="1:7" ht="12.75">
      <c r="A44" t="s">
        <v>37</v>
      </c>
      <c r="B44" s="1"/>
      <c r="C44" s="1">
        <f>SUM(monthly!B44:M44)</f>
        <v>102278438</v>
      </c>
      <c r="G44" s="2"/>
    </row>
    <row r="45" spans="1:7" ht="12.75">
      <c r="A45" t="s">
        <v>38</v>
      </c>
      <c r="B45" s="1"/>
      <c r="C45" s="1">
        <f>SUM(monthly!B45:M45)</f>
        <v>30261261</v>
      </c>
      <c r="G45" s="2"/>
    </row>
    <row r="46" spans="1:7" ht="12.75">
      <c r="A46" t="s">
        <v>39</v>
      </c>
      <c r="B46" s="3"/>
      <c r="C46" s="3" t="s">
        <v>65</v>
      </c>
      <c r="G46" s="3"/>
    </row>
    <row r="47" spans="1:7" ht="12.75">
      <c r="A47" t="s">
        <v>40</v>
      </c>
      <c r="B47" s="4"/>
      <c r="C47" s="1">
        <f>SUM(monthly!B47:M47)</f>
        <v>29211865146.799995</v>
      </c>
      <c r="G47" s="4"/>
    </row>
    <row r="48" spans="1:7" ht="12.75">
      <c r="A48" t="s">
        <v>41</v>
      </c>
      <c r="B48" s="3"/>
      <c r="C48" s="3" t="s">
        <v>66</v>
      </c>
      <c r="G48" s="3"/>
    </row>
    <row r="49" spans="1:7" ht="12.75">
      <c r="A49" t="s">
        <v>2</v>
      </c>
      <c r="B49" s="3"/>
      <c r="C49" s="3" t="s">
        <v>64</v>
      </c>
      <c r="G49" s="3"/>
    </row>
    <row r="50" spans="1:7" ht="12.75">
      <c r="A50" t="s">
        <v>42</v>
      </c>
      <c r="B50" s="3"/>
      <c r="C50" s="1">
        <f>SUM(monthly!B50:M50)</f>
        <v>1676390704.9716668</v>
      </c>
      <c r="G50" s="4"/>
    </row>
    <row r="51" spans="1:7" ht="12.75">
      <c r="A51" t="s">
        <v>43</v>
      </c>
      <c r="B51" s="3"/>
      <c r="C51" s="1">
        <f>SUM(monthly!B51:M51)</f>
        <v>797548468.6983333</v>
      </c>
      <c r="G51" s="2"/>
    </row>
    <row r="52" spans="1:7" ht="12.75">
      <c r="A52" t="s">
        <v>44</v>
      </c>
      <c r="B52" s="3"/>
      <c r="C52" s="1">
        <f>SUM(monthly!B52:M52)</f>
        <v>253741622.49166664</v>
      </c>
      <c r="G52" s="2"/>
    </row>
    <row r="53" spans="1:7" ht="12.75">
      <c r="A53" t="s">
        <v>45</v>
      </c>
      <c r="B53" s="3"/>
      <c r="C53" s="1">
        <f>SUM(monthly!B53:M53)</f>
        <v>324492147.74000007</v>
      </c>
      <c r="G53" s="2"/>
    </row>
    <row r="54" spans="1:7" ht="12.75">
      <c r="A54" t="s">
        <v>46</v>
      </c>
      <c r="B54" s="3"/>
      <c r="C54" s="1">
        <f>SUM(monthly!B54:M54)</f>
        <v>307369202.04</v>
      </c>
      <c r="G54" s="2"/>
    </row>
    <row r="55" spans="1:7" ht="12.75">
      <c r="A55" t="s">
        <v>47</v>
      </c>
      <c r="B55" s="3"/>
      <c r="C55" s="1">
        <f>SUM(monthly!B55:M55)</f>
        <v>6747327.620000001</v>
      </c>
      <c r="G55" s="2"/>
    </row>
    <row r="56" spans="1:7" ht="12.75">
      <c r="A56" t="s">
        <v>48</v>
      </c>
      <c r="B56" s="4"/>
      <c r="C56" s="1">
        <f>SUM(monthly!B56:M56)</f>
        <v>39872050.42999999</v>
      </c>
      <c r="G56" s="2"/>
    </row>
    <row r="57" spans="1:7" ht="12.75">
      <c r="A57" t="s">
        <v>49</v>
      </c>
      <c r="B57" s="4"/>
      <c r="C57" s="1">
        <f>SUM(monthly!B57:M57)</f>
        <v>832354072.6000001</v>
      </c>
      <c r="G57" s="4"/>
    </row>
    <row r="58" spans="1:7" ht="12.75">
      <c r="A58" t="s">
        <v>50</v>
      </c>
      <c r="B58" s="4"/>
      <c r="C58" s="1">
        <f>SUM(monthly!B58:M58)</f>
        <v>79442016.55</v>
      </c>
      <c r="G58" s="2"/>
    </row>
    <row r="59" spans="1:7" ht="12.75">
      <c r="A59" t="s">
        <v>51</v>
      </c>
      <c r="B59" s="4"/>
      <c r="C59" s="1">
        <f>SUM(monthly!B59:M59)</f>
        <v>567372876.74</v>
      </c>
      <c r="G59" s="2"/>
    </row>
    <row r="60" spans="1:7" ht="12.75">
      <c r="A60" t="s">
        <v>52</v>
      </c>
      <c r="B60" s="4"/>
      <c r="C60" s="1">
        <f>SUM(monthly!B60:M60)</f>
        <v>185539179.31</v>
      </c>
      <c r="G60" s="2"/>
    </row>
    <row r="61" spans="1:7" ht="12.75">
      <c r="A61" t="s">
        <v>53</v>
      </c>
      <c r="B61" s="4"/>
      <c r="C61" s="1">
        <f>SUM(monthly!B61:M61)</f>
        <v>763937215.046557</v>
      </c>
      <c r="G61" s="2"/>
    </row>
    <row r="62" spans="1:7" ht="12.75">
      <c r="A62" t="s">
        <v>54</v>
      </c>
      <c r="B62" s="3"/>
      <c r="C62" s="1">
        <f>SUM(monthly!B62:M62)</f>
        <v>0</v>
      </c>
      <c r="G62" s="2"/>
    </row>
    <row r="63" spans="1:7" ht="12.75">
      <c r="A63" t="s">
        <v>39</v>
      </c>
      <c r="B63" s="3"/>
      <c r="C63" s="3" t="s">
        <v>65</v>
      </c>
      <c r="G63" s="3"/>
    </row>
    <row r="64" spans="1:7" ht="12.75">
      <c r="A64" t="s">
        <v>55</v>
      </c>
      <c r="B64" s="4"/>
      <c r="C64" s="1">
        <f>SUM(monthly!B64:M64)</f>
        <v>3319301370.668223</v>
      </c>
      <c r="G64" s="4"/>
    </row>
    <row r="65" spans="1:7" ht="12.75">
      <c r="A65" t="s">
        <v>39</v>
      </c>
      <c r="B65" s="3"/>
      <c r="C65" s="3" t="s">
        <v>65</v>
      </c>
      <c r="G65" s="3"/>
    </row>
    <row r="66" spans="1:7" ht="12.75">
      <c r="A66" t="s">
        <v>56</v>
      </c>
      <c r="B66" s="4"/>
      <c r="C66" s="1">
        <f>SUM(monthly!B66:M66)</f>
        <v>32531166517.468227</v>
      </c>
      <c r="G66" s="4"/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5" ht="12.75">
      <c r="A75" t="s">
        <v>70</v>
      </c>
    </row>
    <row r="76" ht="12.75">
      <c r="A76" t="s">
        <v>71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10"/>
  <sheetViews>
    <sheetView zoomScalePageLayoutView="0" workbookViewId="0" topLeftCell="A7">
      <pane xSplit="1" ySplit="3" topLeftCell="B46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K70" sqref="K70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10" width="12.83203125" style="0" customWidth="1"/>
    <col min="11" max="13" width="12.83203125" style="0" bestFit="1" customWidth="1"/>
    <col min="14" max="14" width="16.16015625" style="0" bestFit="1" customWidth="1"/>
    <col min="16" max="16" width="13.66015625" style="0" bestFit="1" customWidth="1"/>
  </cols>
  <sheetData>
    <row r="1" spans="1:14" ht="12.75">
      <c r="A1" t="str">
        <f>'SFY 12-13'!A1</f>
        <v>VALIDATED TAX RECEIPT DATA FOR: STATE FISCAL YEAR JULY 2012 TO June 2013    </v>
      </c>
      <c r="N1" t="s">
        <v>59</v>
      </c>
    </row>
    <row r="2" ht="12.75">
      <c r="N2" t="s">
        <v>60</v>
      </c>
    </row>
    <row r="4" spans="1:14" ht="12.75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62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12.75">
      <c r="N7" s="6"/>
    </row>
    <row r="8" spans="1:14" ht="12.75">
      <c r="A8" t="s">
        <v>1</v>
      </c>
      <c r="B8" s="11">
        <v>41091</v>
      </c>
      <c r="C8" s="11">
        <v>41122</v>
      </c>
      <c r="D8" s="11">
        <v>41153</v>
      </c>
      <c r="E8" s="11">
        <v>41183</v>
      </c>
      <c r="F8" s="11">
        <v>41214</v>
      </c>
      <c r="G8" s="11">
        <v>41244</v>
      </c>
      <c r="H8" s="11">
        <v>41275</v>
      </c>
      <c r="I8" s="11">
        <v>41306</v>
      </c>
      <c r="J8" s="11">
        <v>41334</v>
      </c>
      <c r="K8" s="11">
        <v>41365</v>
      </c>
      <c r="L8" s="11">
        <v>41395</v>
      </c>
      <c r="M8" s="11">
        <v>41426</v>
      </c>
      <c r="N8" s="17" t="s">
        <v>76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1655336598.4199998</v>
      </c>
      <c r="C10" s="1">
        <v>1607653978.4</v>
      </c>
      <c r="D10" s="1">
        <v>1574802525.57</v>
      </c>
      <c r="E10" s="1">
        <v>1576531088.73</v>
      </c>
      <c r="F10" s="1">
        <v>1601214313.6</v>
      </c>
      <c r="G10" s="1">
        <v>1713783927.3299901</v>
      </c>
      <c r="H10" s="1">
        <v>1939819284.3</v>
      </c>
      <c r="I10" s="1">
        <v>1737639185.6499999</v>
      </c>
      <c r="J10" s="1">
        <v>1726111809.79</v>
      </c>
      <c r="K10" s="1">
        <v>1973895062.68</v>
      </c>
      <c r="L10" s="1">
        <v>1773640822.43</v>
      </c>
      <c r="M10" s="1">
        <v>1716564882.42</v>
      </c>
      <c r="N10" s="7">
        <f>+SUM(B10:M10)</f>
        <v>20596993479.319992</v>
      </c>
    </row>
    <row r="11" spans="1:14" ht="12.75">
      <c r="A11" t="s">
        <v>4</v>
      </c>
      <c r="B11" s="5">
        <v>1533452888.1</v>
      </c>
      <c r="C11" s="5">
        <v>1496527211.55</v>
      </c>
      <c r="D11" s="2">
        <v>1456061243.05</v>
      </c>
      <c r="E11" s="2">
        <v>1455784599.3000002</v>
      </c>
      <c r="F11" s="2">
        <v>1489829966.37</v>
      </c>
      <c r="G11" s="2">
        <v>1595777911.42999</v>
      </c>
      <c r="H11" s="2">
        <v>1813874472.68</v>
      </c>
      <c r="I11" s="2">
        <v>1616984496.4999998</v>
      </c>
      <c r="J11" s="2">
        <v>1611227097.23</v>
      </c>
      <c r="K11" s="2">
        <v>1840906908.6</v>
      </c>
      <c r="L11" s="2">
        <v>1651266659.58</v>
      </c>
      <c r="M11" s="2">
        <v>1597644483.0500002</v>
      </c>
      <c r="N11" s="7">
        <f aca="true" t="shared" si="0" ref="N11:N45">+SUM(B11:M11)</f>
        <v>19159337937.43999</v>
      </c>
    </row>
    <row r="12" spans="1:14" ht="12.75">
      <c r="A12" t="s">
        <v>5</v>
      </c>
      <c r="B12" s="5">
        <v>40323720.49000002</v>
      </c>
      <c r="C12" s="5">
        <v>37974990.229999974</v>
      </c>
      <c r="D12" s="2">
        <v>39693841.31999999</v>
      </c>
      <c r="E12" s="2">
        <v>44007482.10999998</v>
      </c>
      <c r="F12" s="2">
        <v>43697508.37000001</v>
      </c>
      <c r="G12" s="2">
        <v>41068878.49999996</v>
      </c>
      <c r="H12" s="2">
        <v>46361286.349999994</v>
      </c>
      <c r="I12" s="2">
        <v>42575117.84000007</v>
      </c>
      <c r="J12" s="2">
        <v>38763844.02</v>
      </c>
      <c r="K12" s="2">
        <v>44524221.45000005</v>
      </c>
      <c r="L12" s="2">
        <v>41014021.88000004</v>
      </c>
      <c r="M12" s="2">
        <v>39850002.11999998</v>
      </c>
      <c r="N12" s="7">
        <f t="shared" si="0"/>
        <v>499854914.6800001</v>
      </c>
    </row>
    <row r="13" spans="1:14" ht="12.75">
      <c r="A13" t="s">
        <v>6</v>
      </c>
      <c r="B13" s="5">
        <v>81559989.82999998</v>
      </c>
      <c r="C13" s="5">
        <v>73151776.62000002</v>
      </c>
      <c r="D13" s="2">
        <v>79047441.19999999</v>
      </c>
      <c r="E13" s="2">
        <v>76739007.31999998</v>
      </c>
      <c r="F13" s="2">
        <v>67686838.86000001</v>
      </c>
      <c r="G13" s="2">
        <v>76937137.4</v>
      </c>
      <c r="H13" s="2">
        <v>79583525.27</v>
      </c>
      <c r="I13" s="2">
        <v>78079571.30999999</v>
      </c>
      <c r="J13" s="2">
        <v>76120868.54000002</v>
      </c>
      <c r="K13" s="2">
        <v>88463932.63000004</v>
      </c>
      <c r="L13" s="2">
        <v>81360140.97</v>
      </c>
      <c r="M13" s="2">
        <v>79070397.24999999</v>
      </c>
      <c r="N13" s="7">
        <f t="shared" si="0"/>
        <v>937800627.1999999</v>
      </c>
    </row>
    <row r="14" spans="1:14" ht="12.75">
      <c r="A14" t="s">
        <v>7</v>
      </c>
      <c r="B14" s="5">
        <v>84914607</v>
      </c>
      <c r="C14" s="5">
        <v>29534854</v>
      </c>
      <c r="D14" s="2">
        <v>328997287</v>
      </c>
      <c r="E14" s="2">
        <v>132288154</v>
      </c>
      <c r="F14" s="2">
        <v>66858891</v>
      </c>
      <c r="G14" s="2">
        <v>331573552</v>
      </c>
      <c r="H14" s="2">
        <v>72392710</v>
      </c>
      <c r="I14" s="2">
        <v>42311945</v>
      </c>
      <c r="J14" s="2">
        <v>307259024</v>
      </c>
      <c r="K14" s="2">
        <v>272472938</v>
      </c>
      <c r="L14" s="2">
        <v>49125797</v>
      </c>
      <c r="M14" s="2">
        <v>357916401</v>
      </c>
      <c r="N14" s="7">
        <f t="shared" si="0"/>
        <v>2075646160</v>
      </c>
    </row>
    <row r="15" spans="1:14" ht="12.75">
      <c r="A15" t="s">
        <v>8</v>
      </c>
      <c r="B15" s="5">
        <v>132961551.51</v>
      </c>
      <c r="C15" s="5">
        <v>115469647.08</v>
      </c>
      <c r="D15" s="2">
        <v>115747361.69</v>
      </c>
      <c r="E15" s="2">
        <v>106378062.53999999</v>
      </c>
      <c r="F15" s="2">
        <v>113606529.89</v>
      </c>
      <c r="G15" s="2">
        <v>145005822.76</v>
      </c>
      <c r="H15" s="2">
        <v>167204501.03</v>
      </c>
      <c r="I15" s="2">
        <v>107103542.03</v>
      </c>
      <c r="J15" s="2">
        <v>126739715.09</v>
      </c>
      <c r="K15" s="2">
        <v>175596096.54</v>
      </c>
      <c r="L15" s="2">
        <v>157562925.71</v>
      </c>
      <c r="M15" s="2">
        <v>148832684.7</v>
      </c>
      <c r="N15" s="7">
        <f t="shared" si="0"/>
        <v>1612208440.57</v>
      </c>
    </row>
    <row r="16" spans="1:14" ht="12.75">
      <c r="A16" t="s">
        <v>9</v>
      </c>
      <c r="B16" s="5">
        <v>376970</v>
      </c>
      <c r="C16" s="5">
        <v>899593</v>
      </c>
      <c r="D16" s="2">
        <v>4091940</v>
      </c>
      <c r="E16" s="2">
        <v>175969344</v>
      </c>
      <c r="F16" s="2">
        <v>1280763</v>
      </c>
      <c r="G16" s="2">
        <v>5330381</v>
      </c>
      <c r="H16" s="2">
        <v>2372501</v>
      </c>
      <c r="I16" s="2">
        <v>92208994</v>
      </c>
      <c r="J16" s="2">
        <v>54595605</v>
      </c>
      <c r="K16" s="2">
        <v>179809399</v>
      </c>
      <c r="L16" s="2">
        <v>4292912</v>
      </c>
      <c r="M16" s="2">
        <v>184615260</v>
      </c>
      <c r="N16" s="7">
        <f t="shared" si="0"/>
        <v>705843662</v>
      </c>
    </row>
    <row r="17" spans="1:14" ht="12.75">
      <c r="A17" t="s">
        <v>10</v>
      </c>
      <c r="B17" s="1">
        <v>22617717</v>
      </c>
      <c r="C17" s="1">
        <v>19874642</v>
      </c>
      <c r="D17" s="1">
        <v>20389247</v>
      </c>
      <c r="E17" s="1">
        <v>23722280</v>
      </c>
      <c r="F17" s="1">
        <v>20009477</v>
      </c>
      <c r="G17" s="1">
        <v>24870098</v>
      </c>
      <c r="H17" s="1">
        <v>26631789</v>
      </c>
      <c r="I17" s="1">
        <v>21323765</v>
      </c>
      <c r="J17" s="1">
        <v>22026879</v>
      </c>
      <c r="K17" s="1">
        <v>27970903</v>
      </c>
      <c r="L17" s="1">
        <v>24393044</v>
      </c>
      <c r="M17" s="1">
        <v>23751766</v>
      </c>
      <c r="N17" s="7">
        <f t="shared" si="0"/>
        <v>277581607</v>
      </c>
    </row>
    <row r="18" spans="1:14" ht="12.75">
      <c r="A18" t="s">
        <v>11</v>
      </c>
      <c r="B18" s="5">
        <v>498</v>
      </c>
      <c r="C18" s="5">
        <v>2730</v>
      </c>
      <c r="D18" s="2">
        <v>20300</v>
      </c>
      <c r="E18" s="2">
        <v>25105</v>
      </c>
      <c r="F18" s="2">
        <v>291</v>
      </c>
      <c r="G18" s="2">
        <v>16903</v>
      </c>
      <c r="H18" s="2">
        <v>40245</v>
      </c>
      <c r="I18" s="2">
        <v>6375</v>
      </c>
      <c r="J18" s="2">
        <v>20759</v>
      </c>
      <c r="K18" s="2">
        <v>36627</v>
      </c>
      <c r="L18" s="2">
        <v>180325</v>
      </c>
      <c r="M18" s="2">
        <v>2294</v>
      </c>
      <c r="N18" s="7">
        <f t="shared" si="0"/>
        <v>352452</v>
      </c>
    </row>
    <row r="19" spans="1:14" ht="12.75">
      <c r="A19" t="s">
        <v>12</v>
      </c>
      <c r="B19" s="5">
        <v>22514456</v>
      </c>
      <c r="C19" s="5">
        <v>19868871</v>
      </c>
      <c r="D19" s="2">
        <v>20363814</v>
      </c>
      <c r="E19" s="2">
        <v>23695427</v>
      </c>
      <c r="F19" s="2">
        <v>20007305</v>
      </c>
      <c r="G19" s="2">
        <v>24847193</v>
      </c>
      <c r="H19" s="2">
        <v>26576215</v>
      </c>
      <c r="I19" s="2">
        <v>21162584</v>
      </c>
      <c r="J19" s="2">
        <v>21825252</v>
      </c>
      <c r="K19" s="2">
        <v>27874877</v>
      </c>
      <c r="L19" s="2">
        <v>24145705</v>
      </c>
      <c r="M19" s="2">
        <v>23603931</v>
      </c>
      <c r="N19" s="7">
        <f t="shared" si="0"/>
        <v>276485630</v>
      </c>
    </row>
    <row r="20" spans="1:14" ht="12.75">
      <c r="A20" t="s">
        <v>13</v>
      </c>
      <c r="B20" s="5">
        <v>102763</v>
      </c>
      <c r="C20" s="5">
        <v>3041</v>
      </c>
      <c r="D20" s="2">
        <v>5133</v>
      </c>
      <c r="E20" s="2">
        <v>1748</v>
      </c>
      <c r="F20" s="2">
        <v>1881</v>
      </c>
      <c r="G20" s="2">
        <v>6002</v>
      </c>
      <c r="H20" s="2">
        <v>15329</v>
      </c>
      <c r="I20" s="2">
        <v>154806</v>
      </c>
      <c r="J20" s="2">
        <v>180868</v>
      </c>
      <c r="K20" s="2">
        <v>59399</v>
      </c>
      <c r="L20" s="2">
        <v>67014</v>
      </c>
      <c r="M20" s="2">
        <v>145541</v>
      </c>
      <c r="N20" s="7">
        <f t="shared" si="0"/>
        <v>743525</v>
      </c>
    </row>
    <row r="21" spans="1:14" ht="12.75">
      <c r="A21" t="s">
        <v>14</v>
      </c>
      <c r="B21" s="5">
        <v>0</v>
      </c>
      <c r="C21" s="5">
        <v>173065</v>
      </c>
      <c r="D21" s="2">
        <v>2523</v>
      </c>
      <c r="E21" s="2">
        <v>1320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118456</v>
      </c>
      <c r="M21" s="2">
        <v>0</v>
      </c>
      <c r="N21" s="7">
        <f t="shared" si="0"/>
        <v>295364</v>
      </c>
    </row>
    <row r="22" spans="1:14" ht="12.75">
      <c r="A22" t="s">
        <v>15</v>
      </c>
      <c r="B22" s="1">
        <v>1895392</v>
      </c>
      <c r="C22" s="1">
        <v>971753</v>
      </c>
      <c r="D22" s="1">
        <v>8038180</v>
      </c>
      <c r="E22" s="1">
        <v>2043862</v>
      </c>
      <c r="F22" s="1">
        <v>1289872</v>
      </c>
      <c r="G22" s="1">
        <v>7617761</v>
      </c>
      <c r="H22" s="1">
        <v>1800059</v>
      </c>
      <c r="I22" s="1">
        <v>1010674</v>
      </c>
      <c r="J22" s="1">
        <v>5810166</v>
      </c>
      <c r="K22" s="1">
        <v>7322053</v>
      </c>
      <c r="L22" s="1">
        <v>3153389</v>
      </c>
      <c r="M22" s="1">
        <v>6282414</v>
      </c>
      <c r="N22" s="7">
        <f t="shared" si="0"/>
        <v>47235575</v>
      </c>
    </row>
    <row r="23" spans="1:14" ht="12.75">
      <c r="A23" t="s">
        <v>16</v>
      </c>
      <c r="B23" s="5">
        <v>855883</v>
      </c>
      <c r="C23" s="5">
        <v>971753</v>
      </c>
      <c r="D23" s="2">
        <v>990214</v>
      </c>
      <c r="E23" s="2">
        <v>1108256</v>
      </c>
      <c r="F23" s="2">
        <v>1289872</v>
      </c>
      <c r="G23" s="2">
        <v>1030589</v>
      </c>
      <c r="H23" s="2">
        <v>919132</v>
      </c>
      <c r="I23" s="2">
        <v>1010219</v>
      </c>
      <c r="J23" s="2">
        <v>843378</v>
      </c>
      <c r="K23" s="2">
        <v>948925</v>
      </c>
      <c r="L23" s="2">
        <v>606712</v>
      </c>
      <c r="M23" s="2">
        <v>819987</v>
      </c>
      <c r="N23" s="7">
        <f t="shared" si="0"/>
        <v>11394920</v>
      </c>
    </row>
    <row r="24" spans="1:14" ht="12.75">
      <c r="A24" t="s">
        <v>17</v>
      </c>
      <c r="B24" s="5">
        <v>1039509</v>
      </c>
      <c r="C24" s="5">
        <v>0</v>
      </c>
      <c r="D24" s="2">
        <v>7047966</v>
      </c>
      <c r="E24" s="2">
        <v>935606</v>
      </c>
      <c r="F24" s="2">
        <v>0</v>
      </c>
      <c r="G24" s="2">
        <v>6587172</v>
      </c>
      <c r="H24" s="2">
        <v>880927</v>
      </c>
      <c r="I24" s="2">
        <v>455</v>
      </c>
      <c r="J24" s="2">
        <v>4966788</v>
      </c>
      <c r="K24" s="2">
        <v>6373128</v>
      </c>
      <c r="L24" s="2">
        <v>2546677</v>
      </c>
      <c r="M24" s="2">
        <v>5462427</v>
      </c>
      <c r="N24" s="7">
        <f t="shared" si="0"/>
        <v>35840655</v>
      </c>
    </row>
    <row r="25" spans="1:14" ht="12.75">
      <c r="A25" t="s">
        <v>18</v>
      </c>
      <c r="B25" s="1">
        <v>132870597.9850829</v>
      </c>
      <c r="C25" s="1">
        <f>C26+C27+C30</f>
        <v>134572170.17060423</v>
      </c>
      <c r="D25" s="1">
        <v>137739677.52284405</v>
      </c>
      <c r="E25" s="1">
        <v>125633000.9179807</v>
      </c>
      <c r="F25" s="1">
        <v>140208239.2047619</v>
      </c>
      <c r="G25" s="1">
        <v>134248617.20919472</v>
      </c>
      <c r="H25" s="1">
        <v>137732546.52549633</v>
      </c>
      <c r="I25" s="1">
        <v>141766389.61999997</v>
      </c>
      <c r="J25" s="1">
        <v>136860166.48</v>
      </c>
      <c r="K25" s="1">
        <v>152818925.9874392</v>
      </c>
      <c r="L25" s="1">
        <v>147487961.89090675</v>
      </c>
      <c r="M25" s="1">
        <v>146974930.9256986</v>
      </c>
      <c r="N25" s="7">
        <f t="shared" si="0"/>
        <v>1668913224.4400094</v>
      </c>
    </row>
    <row r="26" spans="1:14" ht="12.75">
      <c r="A26" t="s">
        <v>19</v>
      </c>
      <c r="B26" s="1">
        <v>110298187.24009885</v>
      </c>
      <c r="C26" s="1">
        <v>112122434.61012167</v>
      </c>
      <c r="D26" s="1">
        <v>113487323.76653422</v>
      </c>
      <c r="E26" s="1">
        <v>105754269.1879807</v>
      </c>
      <c r="F26" s="1">
        <v>114230052.67235418</v>
      </c>
      <c r="G26" s="1">
        <v>108165328.71471359</v>
      </c>
      <c r="H26" s="1">
        <v>112733506.28762747</v>
      </c>
      <c r="I26" s="1">
        <v>113890387.28</v>
      </c>
      <c r="J26" s="1">
        <v>110755700.2</v>
      </c>
      <c r="K26" s="1">
        <v>124283758.22862189</v>
      </c>
      <c r="L26" s="1">
        <v>119545324.80032344</v>
      </c>
      <c r="M26" s="1">
        <v>119385778.0547166</v>
      </c>
      <c r="N26" s="7">
        <f t="shared" si="0"/>
        <v>1364652051.0430927</v>
      </c>
    </row>
    <row r="27" spans="1:14" ht="12.75">
      <c r="A27" t="s">
        <v>20</v>
      </c>
      <c r="B27" s="1">
        <v>18824615.994984046</v>
      </c>
      <c r="C27" s="5">
        <v>18332121.62048257</v>
      </c>
      <c r="D27" s="1">
        <v>20215101.956309803</v>
      </c>
      <c r="E27" s="1">
        <v>16361634.58</v>
      </c>
      <c r="F27" s="1">
        <v>21910195.042407714</v>
      </c>
      <c r="G27" s="1">
        <v>21424864.884481125</v>
      </c>
      <c r="H27" s="1">
        <v>19994542.557868853</v>
      </c>
      <c r="I27" s="1">
        <v>22509174.2</v>
      </c>
      <c r="J27" s="1">
        <v>21649532.8</v>
      </c>
      <c r="K27" s="1">
        <v>23019798.290253848</v>
      </c>
      <c r="L27" s="1">
        <v>22835414.29058329</v>
      </c>
      <c r="M27" s="2">
        <v>23327924.09098202</v>
      </c>
      <c r="N27" s="7">
        <f t="shared" si="0"/>
        <v>250404920.30835325</v>
      </c>
    </row>
    <row r="28" spans="1:14" ht="12.75">
      <c r="A28" t="s">
        <v>21</v>
      </c>
      <c r="B28" s="5">
        <v>18824615.994984046</v>
      </c>
      <c r="C28" s="5">
        <v>18332121.62048257</v>
      </c>
      <c r="D28" s="2">
        <v>20215101.956309803</v>
      </c>
      <c r="E28" s="2">
        <v>16361634.58</v>
      </c>
      <c r="F28" s="2">
        <v>21910195.042407714</v>
      </c>
      <c r="G28" s="1">
        <v>21424864.884481125</v>
      </c>
      <c r="H28" s="1">
        <v>19994542.557868853</v>
      </c>
      <c r="I28" s="2">
        <v>22509174.2</v>
      </c>
      <c r="J28" s="2">
        <v>21649532.8</v>
      </c>
      <c r="K28" s="2">
        <v>23019798.290253848</v>
      </c>
      <c r="L28" s="2">
        <v>22835414.29058329</v>
      </c>
      <c r="M28" s="2">
        <v>23327924.09098202</v>
      </c>
      <c r="N28" s="7">
        <f t="shared" si="0"/>
        <v>250404920.30835325</v>
      </c>
    </row>
    <row r="29" spans="1:14" ht="12.75">
      <c r="A29" t="s">
        <v>22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5">
        <v>3747794.75</v>
      </c>
      <c r="C30" s="5">
        <v>4117613.94</v>
      </c>
      <c r="D30" s="2">
        <v>4037251.8000000003</v>
      </c>
      <c r="E30" s="2">
        <v>3517097.1500000004</v>
      </c>
      <c r="F30" s="2">
        <v>4067991.49</v>
      </c>
      <c r="G30" s="2">
        <v>4658423.61</v>
      </c>
      <c r="H30" s="2">
        <v>5004497.680000001</v>
      </c>
      <c r="I30" s="2">
        <v>5366828.14</v>
      </c>
      <c r="J30" s="2">
        <v>4454933.48</v>
      </c>
      <c r="K30" s="2">
        <v>5515369.4685634645</v>
      </c>
      <c r="L30" s="2">
        <v>5107222.8</v>
      </c>
      <c r="M30" s="2">
        <v>4261228.78</v>
      </c>
      <c r="N30" s="7">
        <f t="shared" si="0"/>
        <v>53856253.08856347</v>
      </c>
    </row>
    <row r="31" spans="1:14" ht="12.75">
      <c r="A31" t="s">
        <v>24</v>
      </c>
      <c r="B31" s="5">
        <v>52515117.13000002</v>
      </c>
      <c r="C31" s="5">
        <v>53954739.77000002</v>
      </c>
      <c r="D31" s="2">
        <v>55004303.789999984</v>
      </c>
      <c r="E31" s="2">
        <v>50827569.649999976</v>
      </c>
      <c r="F31" s="2">
        <v>55719183.56</v>
      </c>
      <c r="G31" s="2">
        <v>52688924.57999999</v>
      </c>
      <c r="H31" s="2">
        <v>54195146.16</v>
      </c>
      <c r="I31" s="2">
        <v>56131037.35</v>
      </c>
      <c r="J31" s="2">
        <v>53940812.73</v>
      </c>
      <c r="K31" s="2">
        <v>60812394.25</v>
      </c>
      <c r="L31" s="2">
        <v>58796376.980000004</v>
      </c>
      <c r="M31" s="2">
        <v>58693838.34000002</v>
      </c>
      <c r="N31" s="7">
        <f t="shared" si="0"/>
        <v>663279444.2900001</v>
      </c>
    </row>
    <row r="32" spans="1:14" ht="12.75">
      <c r="A32" t="s">
        <v>25</v>
      </c>
      <c r="B32" s="1">
        <v>87755029.66</v>
      </c>
      <c r="C32" s="1">
        <v>87643400.28</v>
      </c>
      <c r="D32" s="1">
        <v>92724329.64</v>
      </c>
      <c r="E32" s="1">
        <v>88315459.58</v>
      </c>
      <c r="F32" s="1">
        <v>100804392.46000001</v>
      </c>
      <c r="G32" s="1">
        <v>80792255.86</v>
      </c>
      <c r="H32" s="1">
        <v>77799896.84</v>
      </c>
      <c r="I32" s="1">
        <v>79647277.83000001</v>
      </c>
      <c r="J32" s="1">
        <v>75475951.09</v>
      </c>
      <c r="K32" s="1">
        <v>77725210.13</v>
      </c>
      <c r="L32" s="1">
        <v>76346911.06</v>
      </c>
      <c r="M32" s="1">
        <v>79757953.34</v>
      </c>
      <c r="N32" s="7">
        <f t="shared" si="0"/>
        <v>1004788067.7700001</v>
      </c>
    </row>
    <row r="33" spans="1:14" ht="12.75">
      <c r="A33" t="s">
        <v>26</v>
      </c>
      <c r="B33" s="5">
        <v>51672749</v>
      </c>
      <c r="C33" s="5">
        <v>55448692</v>
      </c>
      <c r="D33" s="2">
        <v>58405339</v>
      </c>
      <c r="E33" s="2">
        <v>54888426</v>
      </c>
      <c r="F33" s="2">
        <v>55907320</v>
      </c>
      <c r="G33" s="2">
        <v>47174300</v>
      </c>
      <c r="H33" s="2">
        <v>42560595</v>
      </c>
      <c r="I33" s="2">
        <v>45788701</v>
      </c>
      <c r="J33" s="2">
        <v>41717752</v>
      </c>
      <c r="K33" s="2">
        <v>43169460</v>
      </c>
      <c r="L33" s="2">
        <v>42703136</v>
      </c>
      <c r="M33" s="2">
        <v>45328575</v>
      </c>
      <c r="N33" s="7">
        <f t="shared" si="0"/>
        <v>584765045</v>
      </c>
    </row>
    <row r="34" spans="1:14" ht="12.75">
      <c r="A34" t="s">
        <v>27</v>
      </c>
      <c r="B34" s="5">
        <v>36082280.66</v>
      </c>
      <c r="C34" s="5">
        <v>32194708.28</v>
      </c>
      <c r="D34" s="4">
        <v>34318990.64</v>
      </c>
      <c r="E34" s="2">
        <v>33427033.58</v>
      </c>
      <c r="F34" s="4">
        <v>44897072.46</v>
      </c>
      <c r="G34" s="2">
        <v>33617955.86</v>
      </c>
      <c r="H34" s="2">
        <v>35239301.84</v>
      </c>
      <c r="I34" s="2">
        <v>33858576.83000002</v>
      </c>
      <c r="J34" s="2">
        <v>33758199.09</v>
      </c>
      <c r="K34" s="2">
        <v>34555750.13</v>
      </c>
      <c r="L34" s="2">
        <v>33643775.06</v>
      </c>
      <c r="M34" s="2">
        <v>34429378.34</v>
      </c>
      <c r="N34" s="7">
        <f t="shared" si="0"/>
        <v>420023022.77</v>
      </c>
    </row>
    <row r="35" spans="1:14" ht="12.75">
      <c r="A35" t="s">
        <v>28</v>
      </c>
      <c r="B35" s="1">
        <v>18728743.89</v>
      </c>
      <c r="C35" s="1">
        <f>SUM(C36:C39)</f>
        <v>19386748.36</v>
      </c>
      <c r="D35" s="1">
        <v>19200378.63</v>
      </c>
      <c r="E35" s="1">
        <v>17561848.900000002</v>
      </c>
      <c r="F35" s="1">
        <v>19298186.6</v>
      </c>
      <c r="G35" s="1">
        <v>18567787.03</v>
      </c>
      <c r="H35" s="1">
        <v>19143213.12</v>
      </c>
      <c r="I35" s="1">
        <v>19337419.05</v>
      </c>
      <c r="J35" s="1">
        <v>18668120.67</v>
      </c>
      <c r="K35" s="1">
        <v>20854558.81</v>
      </c>
      <c r="L35" s="1">
        <v>20457337.6</v>
      </c>
      <c r="M35" s="1">
        <v>20457337.6</v>
      </c>
      <c r="N35" s="7">
        <f t="shared" si="0"/>
        <v>231661680.26</v>
      </c>
    </row>
    <row r="36" spans="1:14" ht="12.75">
      <c r="A36" t="s">
        <v>29</v>
      </c>
      <c r="B36" s="5">
        <v>501398.93</v>
      </c>
      <c r="C36" s="5">
        <v>486787.18</v>
      </c>
      <c r="D36" s="2">
        <v>489461.86</v>
      </c>
      <c r="E36" s="2">
        <v>474271.47</v>
      </c>
      <c r="F36" s="2">
        <v>488273.62</v>
      </c>
      <c r="G36" s="2">
        <v>487483.85</v>
      </c>
      <c r="H36" s="2">
        <v>520403.88</v>
      </c>
      <c r="I36" s="2">
        <v>504919.29</v>
      </c>
      <c r="J36" s="2">
        <v>465406.21</v>
      </c>
      <c r="K36" s="2">
        <v>562550.7</v>
      </c>
      <c r="L36" s="2">
        <v>525438.67</v>
      </c>
      <c r="M36" s="2">
        <v>525438.67</v>
      </c>
      <c r="N36" s="7">
        <f t="shared" si="0"/>
        <v>6031834.33</v>
      </c>
    </row>
    <row r="37" spans="1:14" ht="12.75">
      <c r="A37" t="s">
        <v>30</v>
      </c>
      <c r="B37" s="5">
        <v>1316047.48</v>
      </c>
      <c r="C37" s="5">
        <v>1345848.71</v>
      </c>
      <c r="D37" s="2">
        <v>1370529.24</v>
      </c>
      <c r="E37" s="2">
        <v>1244112.18</v>
      </c>
      <c r="F37" s="2">
        <v>1345407.93</v>
      </c>
      <c r="G37" s="2">
        <v>1306677.89</v>
      </c>
      <c r="H37" s="2">
        <v>1311579.86</v>
      </c>
      <c r="I37" s="2">
        <v>1360737.56</v>
      </c>
      <c r="J37" s="2">
        <v>1342776.39</v>
      </c>
      <c r="K37" s="2">
        <v>1445626.2</v>
      </c>
      <c r="L37" s="2">
        <v>1620217.83</v>
      </c>
      <c r="M37" s="2">
        <v>1620217.83</v>
      </c>
      <c r="N37" s="7">
        <f t="shared" si="0"/>
        <v>16629779.1</v>
      </c>
    </row>
    <row r="38" spans="1:14" ht="12.75">
      <c r="A38" t="s">
        <v>31</v>
      </c>
      <c r="B38" s="5">
        <v>16883498.43</v>
      </c>
      <c r="C38" s="5">
        <v>17314865.23</v>
      </c>
      <c r="D38" s="2">
        <v>17310441.99</v>
      </c>
      <c r="E38" s="2">
        <v>15819875.56</v>
      </c>
      <c r="F38" s="2">
        <v>17431280.68</v>
      </c>
      <c r="G38" s="2">
        <v>16741865.63</v>
      </c>
      <c r="H38" s="2">
        <v>17285674.22</v>
      </c>
      <c r="I38" s="2">
        <v>17439801.75</v>
      </c>
      <c r="J38" s="2">
        <v>16834820.16</v>
      </c>
      <c r="K38" s="2">
        <v>18817862.92</v>
      </c>
      <c r="L38" s="2">
        <v>18285071.05</v>
      </c>
      <c r="M38" s="2">
        <v>18285071.05</v>
      </c>
      <c r="N38" s="7">
        <f t="shared" si="0"/>
        <v>208450128.67000002</v>
      </c>
    </row>
    <row r="39" spans="1:14" ht="12.75">
      <c r="A39" t="s">
        <v>32</v>
      </c>
      <c r="B39" s="5">
        <v>27799.05</v>
      </c>
      <c r="C39" s="5">
        <v>239247.24</v>
      </c>
      <c r="D39" s="2">
        <v>29945.54</v>
      </c>
      <c r="E39" s="2">
        <v>23589.69</v>
      </c>
      <c r="F39" s="2">
        <v>33224.37</v>
      </c>
      <c r="G39" s="2">
        <v>31759.66</v>
      </c>
      <c r="H39" s="2">
        <v>25555.16</v>
      </c>
      <c r="I39" s="2">
        <v>31960.45</v>
      </c>
      <c r="J39" s="2">
        <v>25117.91</v>
      </c>
      <c r="K39" s="2">
        <v>28518.99</v>
      </c>
      <c r="L39" s="2">
        <v>26610.05</v>
      </c>
      <c r="M39" s="2">
        <v>26610.05</v>
      </c>
      <c r="N39" s="7">
        <f t="shared" si="0"/>
        <v>549938.1599999999</v>
      </c>
    </row>
    <row r="40" spans="1:14" ht="12.75">
      <c r="A40" t="s">
        <v>33</v>
      </c>
      <c r="B40" s="5">
        <v>656590.49</v>
      </c>
      <c r="C40" s="5">
        <v>544668.23</v>
      </c>
      <c r="D40" s="2">
        <v>528727.33</v>
      </c>
      <c r="E40" s="2">
        <v>564469.61</v>
      </c>
      <c r="F40" s="2">
        <v>580302.63</v>
      </c>
      <c r="G40" s="2">
        <v>545340.06</v>
      </c>
      <c r="H40" s="2">
        <v>684745.02</v>
      </c>
      <c r="I40" s="2">
        <v>619974.13</v>
      </c>
      <c r="J40" s="2">
        <v>571077.53</v>
      </c>
      <c r="K40" s="2">
        <v>739368.96</v>
      </c>
      <c r="L40" s="2">
        <v>659931.11</v>
      </c>
      <c r="M40" s="2">
        <v>627330.61</v>
      </c>
      <c r="N40" s="7">
        <f t="shared" si="0"/>
        <v>7322525.710000001</v>
      </c>
    </row>
    <row r="41" spans="1:14" ht="12.75">
      <c r="A41" t="s">
        <v>34</v>
      </c>
      <c r="B41" s="5">
        <v>11840001.12</v>
      </c>
      <c r="C41" s="5">
        <v>12734689.82</v>
      </c>
      <c r="D41" s="2">
        <v>12516514</v>
      </c>
      <c r="E41" s="2">
        <v>10625500.95</v>
      </c>
      <c r="F41" s="2">
        <v>11964612.94</v>
      </c>
      <c r="G41" s="2">
        <v>12920734.28</v>
      </c>
      <c r="H41" s="2">
        <v>12022039.91</v>
      </c>
      <c r="I41" s="2">
        <v>14613209.47</v>
      </c>
      <c r="J41" s="2">
        <v>13850964.51</v>
      </c>
      <c r="K41" s="2">
        <v>17234706.25</v>
      </c>
      <c r="L41" s="2">
        <v>15788216.79</v>
      </c>
      <c r="M41" s="2">
        <v>13992616.2</v>
      </c>
      <c r="N41" s="7">
        <f t="shared" si="0"/>
        <v>160103806.23999998</v>
      </c>
    </row>
    <row r="42" spans="1:14" ht="12.75">
      <c r="A42" t="s">
        <v>35</v>
      </c>
      <c r="B42" s="5">
        <v>1604326.65</v>
      </c>
      <c r="C42" s="5">
        <v>1461868.56</v>
      </c>
      <c r="D42" s="2">
        <v>1426052.73</v>
      </c>
      <c r="E42" s="2">
        <v>1495195.82</v>
      </c>
      <c r="F42" s="2">
        <v>1647482.9</v>
      </c>
      <c r="G42" s="2">
        <v>1498350.94</v>
      </c>
      <c r="H42" s="2">
        <v>1697487.62</v>
      </c>
      <c r="I42" s="2">
        <v>1443019.65</v>
      </c>
      <c r="J42" s="2">
        <v>1632726.83</v>
      </c>
      <c r="K42" s="2">
        <v>1817181.39</v>
      </c>
      <c r="L42" s="2">
        <v>1594362.49</v>
      </c>
      <c r="M42" s="2">
        <v>1497662.34</v>
      </c>
      <c r="N42" s="7">
        <f t="shared" si="0"/>
        <v>18815717.919999998</v>
      </c>
    </row>
    <row r="43" spans="1:14" ht="12.75">
      <c r="A43" t="s">
        <v>36</v>
      </c>
      <c r="B43" s="5">
        <v>690237.22</v>
      </c>
      <c r="C43" s="5">
        <v>659446.9</v>
      </c>
      <c r="D43" s="2">
        <v>852913.32</v>
      </c>
      <c r="E43" s="2">
        <v>691267.95</v>
      </c>
      <c r="F43" s="2">
        <v>778106.75</v>
      </c>
      <c r="G43" s="2">
        <v>697499.84</v>
      </c>
      <c r="H43" s="2">
        <v>869712.68</v>
      </c>
      <c r="I43" s="2">
        <v>634805.7</v>
      </c>
      <c r="J43" s="2">
        <v>632125.08</v>
      </c>
      <c r="K43" s="2">
        <v>788879.63</v>
      </c>
      <c r="L43" s="2">
        <v>742101.82</v>
      </c>
      <c r="M43" s="2">
        <v>599596.39</v>
      </c>
      <c r="N43" s="7">
        <f t="shared" si="0"/>
        <v>8636693.28</v>
      </c>
    </row>
    <row r="44" spans="1:14" ht="12.75">
      <c r="A44" t="s">
        <v>37</v>
      </c>
      <c r="B44" s="5">
        <v>3837313</v>
      </c>
      <c r="C44" s="5">
        <v>8568538</v>
      </c>
      <c r="D44" s="2">
        <v>8476203</v>
      </c>
      <c r="E44" s="2">
        <v>9446697</v>
      </c>
      <c r="F44" s="2">
        <v>8469368</v>
      </c>
      <c r="G44" s="2">
        <v>6806880</v>
      </c>
      <c r="H44" s="2">
        <v>6723030</v>
      </c>
      <c r="I44" s="2">
        <v>7382533</v>
      </c>
      <c r="J44" s="2">
        <v>11541078</v>
      </c>
      <c r="K44" s="2">
        <v>15917184</v>
      </c>
      <c r="L44" s="2">
        <v>6707347</v>
      </c>
      <c r="M44" s="2">
        <v>8402267</v>
      </c>
      <c r="N44" s="7">
        <f t="shared" si="0"/>
        <v>102278438</v>
      </c>
    </row>
    <row r="45" spans="1:14" ht="12.75">
      <c r="A45" t="s">
        <v>38</v>
      </c>
      <c r="B45" s="5">
        <v>3936144</v>
      </c>
      <c r="C45" s="5">
        <v>2043566</v>
      </c>
      <c r="D45" s="2">
        <v>3034090</v>
      </c>
      <c r="E45" s="2">
        <v>2343821</v>
      </c>
      <c r="F45" s="2">
        <v>2585685</v>
      </c>
      <c r="G45" s="2">
        <v>2322297</v>
      </c>
      <c r="H45" s="2">
        <v>2097390</v>
      </c>
      <c r="I45" s="2">
        <v>2532851</v>
      </c>
      <c r="J45" s="2">
        <v>2335392</v>
      </c>
      <c r="K45" s="2">
        <v>2291507</v>
      </c>
      <c r="L45" s="2">
        <v>2304230</v>
      </c>
      <c r="M45" s="2">
        <v>2434288</v>
      </c>
      <c r="N45" s="7">
        <f t="shared" si="0"/>
        <v>30261261</v>
      </c>
    </row>
    <row r="46" spans="1:14" ht="12.75">
      <c r="A46" s="12" t="s">
        <v>73</v>
      </c>
      <c r="B46" s="13" t="s">
        <v>75</v>
      </c>
      <c r="C46" s="13" t="s">
        <v>75</v>
      </c>
      <c r="D46" s="13" t="s">
        <v>75</v>
      </c>
      <c r="E46" s="13" t="s">
        <v>75</v>
      </c>
      <c r="F46" s="13" t="s">
        <v>75</v>
      </c>
      <c r="G46" s="13" t="s">
        <v>75</v>
      </c>
      <c r="H46" s="13" t="s">
        <v>78</v>
      </c>
      <c r="I46" s="13" t="s">
        <v>75</v>
      </c>
      <c r="J46" s="13" t="s">
        <v>75</v>
      </c>
      <c r="K46" s="13" t="s">
        <v>75</v>
      </c>
      <c r="L46" s="13" t="s">
        <v>75</v>
      </c>
      <c r="M46" s="13" t="s">
        <v>75</v>
      </c>
      <c r="N46" s="13" t="s">
        <v>75</v>
      </c>
    </row>
    <row r="47" spans="1:14" ht="12.75">
      <c r="A47" t="s">
        <v>40</v>
      </c>
      <c r="B47" s="14">
        <f aca="true" t="shared" si="1" ref="B47:M47">SUM(B10,B14:B17,B21:B22,B25,B31:B32,B35,B40:B45)</f>
        <v>2212536937.0750823</v>
      </c>
      <c r="C47" s="14">
        <f t="shared" si="1"/>
        <v>2096147368.570604</v>
      </c>
      <c r="D47" s="14">
        <f t="shared" si="1"/>
        <v>2383572254.222844</v>
      </c>
      <c r="E47" s="14">
        <f t="shared" si="1"/>
        <v>2324438942.6479807</v>
      </c>
      <c r="F47" s="14">
        <f t="shared" si="1"/>
        <v>2146315406.5347621</v>
      </c>
      <c r="G47" s="14">
        <f t="shared" si="1"/>
        <v>2539270228.8891854</v>
      </c>
      <c r="H47" s="14">
        <f t="shared" si="1"/>
        <v>2523186052.205496</v>
      </c>
      <c r="I47" s="14">
        <f t="shared" si="1"/>
        <v>2325706622.4799995</v>
      </c>
      <c r="J47" s="14">
        <f t="shared" si="1"/>
        <v>2558051613.8000007</v>
      </c>
      <c r="K47" s="14">
        <f t="shared" si="1"/>
        <v>2988066368.6274395</v>
      </c>
      <c r="L47" s="14">
        <f t="shared" si="1"/>
        <v>2343172122.8809066</v>
      </c>
      <c r="M47" s="14">
        <f t="shared" si="1"/>
        <v>2771401228.865699</v>
      </c>
      <c r="N47" s="14">
        <f>SUM(N10,N14:N17,N21:N22,N25,N31:N32,N35,N40:N45)</f>
        <v>29211865146.8</v>
      </c>
    </row>
    <row r="48" spans="1:14" ht="12.75">
      <c r="A48" t="s">
        <v>41</v>
      </c>
      <c r="B48" s="3" t="s">
        <v>0</v>
      </c>
      <c r="C48" s="3"/>
      <c r="D48" s="3"/>
      <c r="E48" s="3"/>
      <c r="F48" s="3"/>
      <c r="G48" s="3"/>
      <c r="H48" s="3" t="s">
        <v>0</v>
      </c>
      <c r="I48" s="3"/>
      <c r="J48" s="3"/>
      <c r="K48" s="3"/>
      <c r="L48" s="3"/>
      <c r="M48" s="3"/>
      <c r="N48" s="8" t="s">
        <v>58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1">
        <v>136751765.66000003</v>
      </c>
      <c r="C50" s="1">
        <v>132539601.86</v>
      </c>
      <c r="D50" s="1">
        <v>128462153.69000001</v>
      </c>
      <c r="E50" s="1">
        <v>128166689.22000001</v>
      </c>
      <c r="F50" s="1">
        <v>131478598.53000002</v>
      </c>
      <c r="G50" s="1">
        <v>137016327.37</v>
      </c>
      <c r="H50" s="1">
        <v>158170959.72</v>
      </c>
      <c r="I50" s="1">
        <v>141948193.53</v>
      </c>
      <c r="J50" s="1">
        <v>140964612.72</v>
      </c>
      <c r="K50" s="1">
        <v>154084580.61166668</v>
      </c>
      <c r="L50" s="1">
        <v>145526970.91000003</v>
      </c>
      <c r="M50" s="4">
        <v>141280251.14999998</v>
      </c>
      <c r="N50" s="7">
        <f aca="true" t="shared" si="2" ref="N50:N62">+SUM(B50:M50)</f>
        <v>1676390704.9716668</v>
      </c>
    </row>
    <row r="51" spans="1:14" ht="12.75">
      <c r="A51" t="s">
        <v>43</v>
      </c>
      <c r="B51" s="1">
        <v>65511449.348333344</v>
      </c>
      <c r="C51" s="1">
        <v>63532304.93833333</v>
      </c>
      <c r="D51" s="4">
        <v>61201142.02166667</v>
      </c>
      <c r="E51" s="4">
        <v>61440568.495000005</v>
      </c>
      <c r="F51" s="4">
        <v>62531293.95666668</v>
      </c>
      <c r="G51" s="4">
        <v>62531293.95666668</v>
      </c>
      <c r="H51" s="4">
        <v>74485595.83999999</v>
      </c>
      <c r="I51" s="4">
        <v>66620478.098333344</v>
      </c>
      <c r="J51" s="4">
        <v>66875658.489999995</v>
      </c>
      <c r="K51" s="4">
        <v>75869218.96166667</v>
      </c>
      <c r="L51" s="1">
        <v>69584208.78666668</v>
      </c>
      <c r="M51" s="4">
        <v>67365255.80499999</v>
      </c>
      <c r="N51" s="7">
        <f t="shared" si="2"/>
        <v>797548468.6983333</v>
      </c>
    </row>
    <row r="52" spans="1:14" ht="12.75">
      <c r="A52" t="s">
        <v>44</v>
      </c>
      <c r="B52" s="1">
        <v>19912651.85</v>
      </c>
      <c r="C52" s="1">
        <v>19319754.235</v>
      </c>
      <c r="D52" s="4">
        <v>19154225.91</v>
      </c>
      <c r="E52" s="4">
        <v>18905273.93</v>
      </c>
      <c r="F52" s="4">
        <v>19608411.595</v>
      </c>
      <c r="G52" s="4">
        <v>21584266.57</v>
      </c>
      <c r="H52" s="4">
        <v>24456296.07</v>
      </c>
      <c r="I52" s="1">
        <v>21535055.215</v>
      </c>
      <c r="J52" s="1">
        <v>21262923.626666665</v>
      </c>
      <c r="K52" s="1">
        <v>24210495.575</v>
      </c>
      <c r="L52" s="1">
        <v>22078200.788333338</v>
      </c>
      <c r="M52" s="4">
        <v>21714067.12666667</v>
      </c>
      <c r="N52" s="7">
        <f t="shared" si="2"/>
        <v>253741622.49166664</v>
      </c>
    </row>
    <row r="53" spans="1:14" ht="12.75">
      <c r="A53" t="s">
        <v>45</v>
      </c>
      <c r="B53" s="1">
        <v>26992188.966666665</v>
      </c>
      <c r="C53" s="1">
        <v>26134117.703333333</v>
      </c>
      <c r="D53" s="4">
        <v>24526191.931666672</v>
      </c>
      <c r="E53" s="4">
        <v>24565494.03</v>
      </c>
      <c r="F53" s="4">
        <v>25300332.83666667</v>
      </c>
      <c r="G53" s="4">
        <v>26793299.088333335</v>
      </c>
      <c r="H53" s="4">
        <v>29470686.513333336</v>
      </c>
      <c r="I53" s="1">
        <v>27443161.866666663</v>
      </c>
      <c r="J53" s="1">
        <v>27231152.898333333</v>
      </c>
      <c r="K53" s="1">
        <v>31856709.578333333</v>
      </c>
      <c r="L53" s="1">
        <v>27486695.970000003</v>
      </c>
      <c r="M53" s="4">
        <v>26692116.35666667</v>
      </c>
      <c r="N53" s="7">
        <f t="shared" si="2"/>
        <v>324492147.74000007</v>
      </c>
    </row>
    <row r="54" spans="1:14" ht="12.75">
      <c r="A54" t="s">
        <v>46</v>
      </c>
      <c r="B54" s="1">
        <v>24335475.495</v>
      </c>
      <c r="C54" s="1">
        <v>23553424.983333334</v>
      </c>
      <c r="D54" s="4">
        <v>23580593.826666668</v>
      </c>
      <c r="E54" s="4">
        <v>23255352.765</v>
      </c>
      <c r="F54" s="4">
        <v>24038560.141666666</v>
      </c>
      <c r="G54" s="4">
        <v>26107467.755000003</v>
      </c>
      <c r="H54" s="4">
        <v>29758381.296666667</v>
      </c>
      <c r="I54" s="1">
        <v>26349498.35</v>
      </c>
      <c r="J54" s="1">
        <v>25594877.705000002</v>
      </c>
      <c r="K54" s="1">
        <v>28908892.494999997</v>
      </c>
      <c r="L54" s="1">
        <v>26377865.365000002</v>
      </c>
      <c r="M54" s="4">
        <v>25508811.861666664</v>
      </c>
      <c r="N54" s="7">
        <f t="shared" si="2"/>
        <v>307369202.04</v>
      </c>
    </row>
    <row r="55" spans="1:14" ht="12.75">
      <c r="A55" t="s">
        <v>47</v>
      </c>
      <c r="B55" s="1">
        <v>635791.6699999999</v>
      </c>
      <c r="C55" s="1">
        <v>684210.3800000001</v>
      </c>
      <c r="D55" s="4">
        <v>502864.69999999995</v>
      </c>
      <c r="E55" s="4">
        <v>375124.17</v>
      </c>
      <c r="F55" s="4">
        <v>434522.23999999993</v>
      </c>
      <c r="G55" s="4">
        <v>419116.61000000004</v>
      </c>
      <c r="H55" s="4">
        <v>393314.16</v>
      </c>
      <c r="I55" s="4">
        <v>528326.83</v>
      </c>
      <c r="J55" s="4">
        <v>685744.65</v>
      </c>
      <c r="K55" s="4">
        <v>881166.1900000001</v>
      </c>
      <c r="L55" s="1">
        <v>610397.5000000001</v>
      </c>
      <c r="M55" s="4">
        <v>596748.52</v>
      </c>
      <c r="N55" s="7">
        <f t="shared" si="2"/>
        <v>6747327.620000001</v>
      </c>
    </row>
    <row r="56" spans="1:14" ht="12.75">
      <c r="A56" t="s">
        <v>48</v>
      </c>
      <c r="B56" s="5">
        <v>2788499.49</v>
      </c>
      <c r="C56" s="5">
        <v>1315255.92</v>
      </c>
      <c r="D56" s="5">
        <v>1999757.31</v>
      </c>
      <c r="E56" s="5">
        <v>9574226.46</v>
      </c>
      <c r="F56" s="5">
        <v>2345759.11</v>
      </c>
      <c r="G56" s="5">
        <v>2354104.24</v>
      </c>
      <c r="H56" s="5">
        <v>5180424.97</v>
      </c>
      <c r="I56" s="5">
        <v>5180424.97</v>
      </c>
      <c r="J56" s="5">
        <v>1873766.91</v>
      </c>
      <c r="K56" s="5">
        <v>2344713.46</v>
      </c>
      <c r="L56" s="5">
        <v>2570302.29</v>
      </c>
      <c r="M56" s="5">
        <v>2344815.3</v>
      </c>
      <c r="N56" s="7">
        <f t="shared" si="2"/>
        <v>39872050.42999999</v>
      </c>
    </row>
    <row r="57" spans="1:14" ht="12.75">
      <c r="A57" t="s">
        <v>49</v>
      </c>
      <c r="B57" s="1">
        <v>67977874.94000003</v>
      </c>
      <c r="C57" s="1">
        <f>SUM(C58:C60)</f>
        <v>67766468.02</v>
      </c>
      <c r="D57" s="1">
        <v>69164628.30999999</v>
      </c>
      <c r="E57" s="1">
        <v>65325625.760000005</v>
      </c>
      <c r="F57" s="1">
        <v>70191785.39999999</v>
      </c>
      <c r="G57" s="1">
        <v>66611763.089999996</v>
      </c>
      <c r="H57" s="1">
        <v>69592075.34</v>
      </c>
      <c r="I57" s="4">
        <v>69486734.34</v>
      </c>
      <c r="J57" s="4">
        <v>66625435.38</v>
      </c>
      <c r="K57" s="4">
        <v>75700821.06</v>
      </c>
      <c r="L57" s="4">
        <v>72188620.03</v>
      </c>
      <c r="M57" s="4">
        <v>71722240.93</v>
      </c>
      <c r="N57" s="7">
        <f t="shared" si="2"/>
        <v>832354072.6000001</v>
      </c>
    </row>
    <row r="58" spans="1:16" ht="12.75">
      <c r="A58" t="s">
        <v>50</v>
      </c>
      <c r="B58" s="5">
        <v>6542845.709999999</v>
      </c>
      <c r="C58" s="5">
        <v>6430050.83</v>
      </c>
      <c r="D58" s="2">
        <v>6602128.980000001</v>
      </c>
      <c r="E58" s="2">
        <v>6259688.100000001</v>
      </c>
      <c r="F58" s="2">
        <v>6668920.650000001</v>
      </c>
      <c r="G58" s="2">
        <v>6356891.079999999</v>
      </c>
      <c r="H58" s="2">
        <v>6619870.75</v>
      </c>
      <c r="I58" s="2">
        <v>6616109.81</v>
      </c>
      <c r="J58" s="2">
        <v>6369150.12</v>
      </c>
      <c r="K58" s="2">
        <v>7223793.339999997</v>
      </c>
      <c r="L58" s="2">
        <v>6882403.970000001</v>
      </c>
      <c r="M58" s="2">
        <v>6870163.21</v>
      </c>
      <c r="N58" s="7">
        <f t="shared" si="2"/>
        <v>79442016.55</v>
      </c>
      <c r="P58" s="15"/>
    </row>
    <row r="59" spans="1:14" ht="12.75">
      <c r="A59" t="s">
        <v>51</v>
      </c>
      <c r="B59" s="5">
        <v>46546678.770000026</v>
      </c>
      <c r="C59" s="5">
        <v>46433216.32</v>
      </c>
      <c r="D59" s="2">
        <v>47373868.969999984</v>
      </c>
      <c r="E59" s="2">
        <v>44559576.21</v>
      </c>
      <c r="F59" s="2">
        <v>47913759.239999995</v>
      </c>
      <c r="G59" s="2">
        <v>45345832.349999994</v>
      </c>
      <c r="H59" s="2">
        <v>47318317.96</v>
      </c>
      <c r="I59" s="2">
        <v>47019892.38</v>
      </c>
      <c r="J59" s="2">
        <v>45109663.34</v>
      </c>
      <c r="K59" s="2">
        <v>51493541.760000005</v>
      </c>
      <c r="L59" s="2">
        <v>49179432.81999999</v>
      </c>
      <c r="M59" s="2">
        <v>49079096.62000001</v>
      </c>
      <c r="N59" s="7">
        <f t="shared" si="2"/>
        <v>567372876.74</v>
      </c>
    </row>
    <row r="60" spans="1:14" ht="12.75">
      <c r="A60" t="s">
        <v>52</v>
      </c>
      <c r="B60" s="5">
        <v>14888350.460000003</v>
      </c>
      <c r="C60" s="5">
        <v>14903200.870000001</v>
      </c>
      <c r="D60" s="2">
        <v>15188630.359999998</v>
      </c>
      <c r="E60" s="2">
        <v>14506361.450000001</v>
      </c>
      <c r="F60" s="2">
        <v>15609105.51</v>
      </c>
      <c r="G60" s="2">
        <v>14909039.660000002</v>
      </c>
      <c r="H60" s="2">
        <v>15653886.63</v>
      </c>
      <c r="I60" s="2">
        <v>15850732.15</v>
      </c>
      <c r="J60" s="2">
        <v>15146621.92</v>
      </c>
      <c r="K60" s="2">
        <v>16983485.96</v>
      </c>
      <c r="L60" s="2">
        <v>16126783.240000002</v>
      </c>
      <c r="M60" s="2">
        <v>15772981.099999998</v>
      </c>
      <c r="N60" s="7">
        <f t="shared" si="2"/>
        <v>185539179.31</v>
      </c>
    </row>
    <row r="61" spans="1:14" ht="12.75">
      <c r="A61" t="s">
        <v>53</v>
      </c>
      <c r="B61" s="5">
        <v>63496443.47112854</v>
      </c>
      <c r="C61" s="5">
        <v>58665773.44147372</v>
      </c>
      <c r="D61" s="2">
        <v>62278276.047543384</v>
      </c>
      <c r="E61" s="2">
        <v>60661672.234160386</v>
      </c>
      <c r="F61" s="2">
        <v>85690853.2405959</v>
      </c>
      <c r="G61" s="2">
        <v>61186886.472890876</v>
      </c>
      <c r="H61" s="2">
        <v>64009146.99932182</v>
      </c>
      <c r="I61" s="2">
        <v>61109099.05386934</v>
      </c>
      <c r="J61" s="2">
        <v>61290445.53513019</v>
      </c>
      <c r="K61" s="2">
        <v>62529151.54000692</v>
      </c>
      <c r="L61" s="2">
        <v>60851862.094236076</v>
      </c>
      <c r="M61" s="2">
        <v>62167604.91619986</v>
      </c>
      <c r="N61" s="7">
        <f t="shared" si="2"/>
        <v>763937215.046557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2"/>
        <v>0</v>
      </c>
    </row>
    <row r="63" spans="1:14" ht="12.75">
      <c r="A63" t="s">
        <v>39</v>
      </c>
      <c r="B63" s="13" t="s">
        <v>74</v>
      </c>
      <c r="C63" s="13" t="s">
        <v>74</v>
      </c>
      <c r="D63" s="13" t="s">
        <v>74</v>
      </c>
      <c r="E63" s="13" t="s">
        <v>74</v>
      </c>
      <c r="F63" s="13" t="s">
        <v>74</v>
      </c>
      <c r="G63" s="13" t="s">
        <v>74</v>
      </c>
      <c r="H63" s="13" t="s">
        <v>74</v>
      </c>
      <c r="I63" s="13" t="s">
        <v>74</v>
      </c>
      <c r="J63" s="13" t="s">
        <v>74</v>
      </c>
      <c r="K63" s="13" t="s">
        <v>74</v>
      </c>
      <c r="L63" s="13" t="s">
        <v>74</v>
      </c>
      <c r="M63" s="13" t="s">
        <v>74</v>
      </c>
      <c r="N63" s="13" t="s">
        <v>74</v>
      </c>
    </row>
    <row r="64" spans="1:14" ht="12.75">
      <c r="A64" t="s">
        <v>55</v>
      </c>
      <c r="B64" s="4">
        <f>B50+B55+B56+B57+B61+B62</f>
        <v>271650375.2311286</v>
      </c>
      <c r="C64" s="4">
        <f>C50+C55+C56+C57+C61+C62</f>
        <v>260971309.62147373</v>
      </c>
      <c r="D64" s="4">
        <f>D50+D55+D56+D57+D61+D62</f>
        <v>262407680.05754337</v>
      </c>
      <c r="E64" s="4">
        <f aca="true" t="shared" si="3" ref="E64:M64">E50+E55+E56+E57+E61+E62</f>
        <v>264103337.8441604</v>
      </c>
      <c r="F64" s="4">
        <f t="shared" si="3"/>
        <v>290141518.5205959</v>
      </c>
      <c r="G64" s="4">
        <f t="shared" si="3"/>
        <v>267588197.78289092</v>
      </c>
      <c r="H64" s="4">
        <f t="shared" si="3"/>
        <v>297345921.1893218</v>
      </c>
      <c r="I64" s="4">
        <f t="shared" si="3"/>
        <v>278252778.7238693</v>
      </c>
      <c r="J64" s="4">
        <f t="shared" si="3"/>
        <v>271440005.19513017</v>
      </c>
      <c r="K64" s="4">
        <f t="shared" si="3"/>
        <v>295540432.8616736</v>
      </c>
      <c r="L64" s="4">
        <f t="shared" si="3"/>
        <v>281748152.8242361</v>
      </c>
      <c r="M64" s="4">
        <f t="shared" si="3"/>
        <v>278111660.8161999</v>
      </c>
      <c r="N64" s="7">
        <f>+SUM(B64:M64)</f>
        <v>3319301370.668223</v>
      </c>
    </row>
    <row r="65" spans="1:14" ht="12.75">
      <c r="A65" t="s">
        <v>39</v>
      </c>
      <c r="B65" s="13" t="s">
        <v>74</v>
      </c>
      <c r="C65" s="13" t="s">
        <v>74</v>
      </c>
      <c r="D65" s="13" t="s">
        <v>74</v>
      </c>
      <c r="E65" s="13" t="s">
        <v>74</v>
      </c>
      <c r="F65" s="13" t="s">
        <v>74</v>
      </c>
      <c r="G65" s="13" t="s">
        <v>74</v>
      </c>
      <c r="H65" s="13" t="s">
        <v>74</v>
      </c>
      <c r="I65" s="13" t="s">
        <v>74</v>
      </c>
      <c r="J65" s="13" t="s">
        <v>74</v>
      </c>
      <c r="K65" s="13" t="s">
        <v>74</v>
      </c>
      <c r="L65" s="13" t="s">
        <v>74</v>
      </c>
      <c r="M65" s="13" t="s">
        <v>74</v>
      </c>
      <c r="N65" s="13" t="s">
        <v>74</v>
      </c>
    </row>
    <row r="66" spans="1:14" ht="12.75">
      <c r="A66" t="s">
        <v>56</v>
      </c>
      <c r="B66" s="4">
        <f aca="true" t="shared" si="4" ref="B66:K66">B47+B64</f>
        <v>2484187312.306211</v>
      </c>
      <c r="C66" s="4">
        <f t="shared" si="4"/>
        <v>2357118678.1920776</v>
      </c>
      <c r="D66" s="4">
        <f t="shared" si="4"/>
        <v>2645979934.2803874</v>
      </c>
      <c r="E66" s="4">
        <f t="shared" si="4"/>
        <v>2588542280.4921412</v>
      </c>
      <c r="F66" s="4">
        <f t="shared" si="4"/>
        <v>2436456925.055358</v>
      </c>
      <c r="G66" s="4">
        <f t="shared" si="4"/>
        <v>2806858426.672076</v>
      </c>
      <c r="H66" s="4">
        <f t="shared" si="4"/>
        <v>2820531973.394818</v>
      </c>
      <c r="I66" s="4">
        <f t="shared" si="4"/>
        <v>2603959401.203869</v>
      </c>
      <c r="J66" s="4">
        <f t="shared" si="4"/>
        <v>2829491618.995131</v>
      </c>
      <c r="K66" s="4">
        <f t="shared" si="4"/>
        <v>3283606801.489113</v>
      </c>
      <c r="L66" s="4">
        <f>L47+L64</f>
        <v>2624920275.7051425</v>
      </c>
      <c r="M66" s="4">
        <f>M47+M64</f>
        <v>3049512889.6818986</v>
      </c>
      <c r="N66" s="7">
        <f>+SUM(B66:M66)</f>
        <v>32531166517.468227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2013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