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oll Approval\2025\Taxing Authority Code Description\"/>
    </mc:Choice>
  </mc:AlternateContent>
  <xr:revisionPtr revIDLastSave="0" documentId="8_{F77F1A9D-3237-400A-A088-DFAD62F6B52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ates by Mill Code" sheetId="2" r:id="rId1"/>
    <sheet name="Rates by District" sheetId="3" r:id="rId2"/>
  </sheets>
  <definedNames>
    <definedName name="_xlnm.Print_Titles" localSheetId="0">'Rates by Mill Code'!$1:$2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7" i="2" l="1"/>
  <c r="U66" i="2"/>
  <c r="S66" i="2"/>
  <c r="S64" i="2"/>
  <c r="J63" i="2"/>
  <c r="J62" i="2"/>
  <c r="J60" i="2"/>
  <c r="J59" i="2"/>
  <c r="J57" i="2"/>
  <c r="J56" i="2"/>
  <c r="J55" i="2"/>
  <c r="J54" i="2"/>
  <c r="J53" i="2"/>
  <c r="J51" i="2"/>
  <c r="J49" i="2"/>
  <c r="J47" i="2"/>
  <c r="J46" i="2"/>
  <c r="J45" i="2"/>
  <c r="J44" i="2"/>
  <c r="J43" i="2"/>
  <c r="J41" i="2"/>
  <c r="J40" i="2"/>
  <c r="J38" i="2"/>
  <c r="J36" i="2"/>
  <c r="J34" i="2"/>
  <c r="J33" i="2"/>
  <c r="J32" i="2"/>
  <c r="J31" i="2"/>
  <c r="J29" i="2"/>
  <c r="J28" i="2"/>
  <c r="J26" i="2"/>
  <c r="J25" i="2"/>
  <c r="J24" i="2"/>
  <c r="J23" i="2"/>
  <c r="S22" i="2"/>
  <c r="J20" i="2"/>
  <c r="J18" i="2"/>
  <c r="J16" i="2"/>
  <c r="J15" i="2"/>
  <c r="J14" i="2"/>
  <c r="I13" i="2"/>
  <c r="J12" i="2"/>
  <c r="J11" i="2"/>
  <c r="J10" i="2"/>
  <c r="J9" i="2"/>
  <c r="Q8" i="2"/>
  <c r="G3" i="2"/>
  <c r="H3" i="2"/>
  <c r="U7" i="2"/>
  <c r="U6" i="2"/>
  <c r="R6" i="2"/>
  <c r="Q6" i="2"/>
  <c r="R7" i="2"/>
  <c r="Q7" i="2"/>
  <c r="M3" i="2" l="1"/>
  <c r="J13" i="2"/>
  <c r="R5" i="2"/>
  <c r="Q5" i="2"/>
  <c r="R4" i="2"/>
  <c r="Q4" i="2"/>
  <c r="O3" i="2"/>
  <c r="N3" i="2"/>
  <c r="N6" i="2" s="1"/>
  <c r="L3" i="2"/>
  <c r="L6" i="2" s="1"/>
  <c r="K3" i="2"/>
  <c r="K6" i="2" s="1"/>
  <c r="F3" i="2"/>
  <c r="F6" i="2" s="1"/>
  <c r="H9" i="2" l="1"/>
  <c r="H6" i="2"/>
  <c r="P3" i="2"/>
  <c r="P6" i="2" s="1"/>
  <c r="O6" i="2"/>
  <c r="M5" i="2"/>
  <c r="M6" i="2"/>
  <c r="M44" i="2"/>
  <c r="M28" i="2"/>
  <c r="H46" i="2"/>
  <c r="H16" i="2"/>
  <c r="H66" i="2"/>
  <c r="H34" i="2"/>
  <c r="H62" i="2"/>
  <c r="H30" i="2"/>
  <c r="M14" i="2"/>
  <c r="H50" i="2"/>
  <c r="H19" i="2"/>
  <c r="M60" i="2"/>
  <c r="M24" i="2"/>
  <c r="H58" i="2"/>
  <c r="H42" i="2"/>
  <c r="H26" i="2"/>
  <c r="H12" i="2"/>
  <c r="M4" i="2"/>
  <c r="M52" i="2"/>
  <c r="M36" i="2"/>
  <c r="M21" i="2"/>
  <c r="M56" i="2"/>
  <c r="M40" i="2"/>
  <c r="M10" i="2"/>
  <c r="H54" i="2"/>
  <c r="H38" i="2"/>
  <c r="H23" i="2"/>
  <c r="H8" i="2"/>
  <c r="M64" i="2"/>
  <c r="M48" i="2"/>
  <c r="M32" i="2"/>
  <c r="H65" i="2"/>
  <c r="H61" i="2"/>
  <c r="H57" i="2"/>
  <c r="H53" i="2"/>
  <c r="H49" i="2"/>
  <c r="H45" i="2"/>
  <c r="H41" i="2"/>
  <c r="H37" i="2"/>
  <c r="H33" i="2"/>
  <c r="H29" i="2"/>
  <c r="H25" i="2"/>
  <c r="H22" i="2"/>
  <c r="H18" i="2"/>
  <c r="H15" i="2"/>
  <c r="H11" i="2"/>
  <c r="H5" i="2"/>
  <c r="M67" i="2"/>
  <c r="M63" i="2"/>
  <c r="M59" i="2"/>
  <c r="M55" i="2"/>
  <c r="M51" i="2"/>
  <c r="M47" i="2"/>
  <c r="M43" i="2"/>
  <c r="M39" i="2"/>
  <c r="M35" i="2"/>
  <c r="M31" i="2"/>
  <c r="M27" i="2"/>
  <c r="M7" i="2"/>
  <c r="M20" i="2"/>
  <c r="M17" i="2"/>
  <c r="M13" i="2"/>
  <c r="M9" i="2"/>
  <c r="H4" i="2"/>
  <c r="H64" i="2"/>
  <c r="H60" i="2"/>
  <c r="H56" i="2"/>
  <c r="H52" i="2"/>
  <c r="H48" i="2"/>
  <c r="H44" i="2"/>
  <c r="H40" i="2"/>
  <c r="H36" i="2"/>
  <c r="H32" i="2"/>
  <c r="H28" i="2"/>
  <c r="H24" i="2"/>
  <c r="H21" i="2"/>
  <c r="H14" i="2"/>
  <c r="H10" i="2"/>
  <c r="M66" i="2"/>
  <c r="M62" i="2"/>
  <c r="M58" i="2"/>
  <c r="M54" i="2"/>
  <c r="M50" i="2"/>
  <c r="M46" i="2"/>
  <c r="M42" i="2"/>
  <c r="M38" i="2"/>
  <c r="M34" i="2"/>
  <c r="M30" i="2"/>
  <c r="M26" i="2"/>
  <c r="M23" i="2"/>
  <c r="M19" i="2"/>
  <c r="M16" i="2"/>
  <c r="M12" i="2"/>
  <c r="M8" i="2"/>
  <c r="H67" i="2"/>
  <c r="H63" i="2"/>
  <c r="H59" i="2"/>
  <c r="H55" i="2"/>
  <c r="H51" i="2"/>
  <c r="H47" i="2"/>
  <c r="H43" i="2"/>
  <c r="H39" i="2"/>
  <c r="H35" i="2"/>
  <c r="H31" i="2"/>
  <c r="H27" i="2"/>
  <c r="H7" i="2"/>
  <c r="H20" i="2"/>
  <c r="H17" i="2"/>
  <c r="H13" i="2"/>
  <c r="M65" i="2"/>
  <c r="M61" i="2"/>
  <c r="M57" i="2"/>
  <c r="M53" i="2"/>
  <c r="M49" i="2"/>
  <c r="M45" i="2"/>
  <c r="M41" i="2"/>
  <c r="M37" i="2"/>
  <c r="M33" i="2"/>
  <c r="M29" i="2"/>
  <c r="M25" i="2"/>
  <c r="M22" i="2"/>
  <c r="M18" i="2"/>
  <c r="M15" i="2"/>
  <c r="M11" i="2"/>
  <c r="D3" i="2"/>
  <c r="D6" i="2" s="1"/>
  <c r="L63" i="2" l="1"/>
  <c r="P63" i="2"/>
  <c r="O63" i="2"/>
  <c r="N63" i="2"/>
  <c r="K63" i="2"/>
  <c r="F63" i="2"/>
  <c r="G63" i="2"/>
  <c r="D63" i="2"/>
  <c r="E3" i="2" l="1"/>
  <c r="E6" i="2" s="1"/>
  <c r="V6" i="2" s="1"/>
  <c r="P67" i="2"/>
  <c r="P66" i="2"/>
  <c r="P65" i="2"/>
  <c r="I65" i="2"/>
  <c r="P64" i="2"/>
  <c r="P62" i="2"/>
  <c r="P61" i="2"/>
  <c r="I61" i="2"/>
  <c r="P60" i="2"/>
  <c r="J61" i="2"/>
  <c r="P59" i="2"/>
  <c r="P58" i="2"/>
  <c r="I58" i="2"/>
  <c r="P57" i="2"/>
  <c r="J58" i="2"/>
  <c r="P56" i="2"/>
  <c r="P55" i="2"/>
  <c r="P54" i="2"/>
  <c r="P53" i="2"/>
  <c r="P52" i="2"/>
  <c r="I52" i="2"/>
  <c r="P51" i="2"/>
  <c r="P50" i="2"/>
  <c r="I50" i="2"/>
  <c r="P49" i="2"/>
  <c r="J50" i="2"/>
  <c r="P48" i="2"/>
  <c r="J48" i="2"/>
  <c r="I48" i="2"/>
  <c r="P47" i="2"/>
  <c r="P46" i="2"/>
  <c r="P45" i="2"/>
  <c r="P44" i="2"/>
  <c r="P43" i="2"/>
  <c r="P42" i="2"/>
  <c r="I42" i="2"/>
  <c r="P41" i="2"/>
  <c r="J42" i="2"/>
  <c r="D41" i="2"/>
  <c r="P40" i="2"/>
  <c r="P39" i="2"/>
  <c r="I39" i="2"/>
  <c r="P38" i="2"/>
  <c r="J39" i="2"/>
  <c r="P37" i="2"/>
  <c r="I37" i="2"/>
  <c r="P36" i="2"/>
  <c r="J37" i="2"/>
  <c r="D36" i="2"/>
  <c r="P35" i="2"/>
  <c r="I35" i="2"/>
  <c r="P34" i="2"/>
  <c r="J35" i="2"/>
  <c r="P33" i="2"/>
  <c r="P32" i="2"/>
  <c r="P31" i="2"/>
  <c r="D31" i="2"/>
  <c r="P30" i="2"/>
  <c r="I30" i="2"/>
  <c r="P29" i="2"/>
  <c r="J30" i="2"/>
  <c r="P28" i="2"/>
  <c r="P27" i="2"/>
  <c r="J27" i="2"/>
  <c r="I27" i="2"/>
  <c r="P26" i="2"/>
  <c r="P25" i="2"/>
  <c r="D25" i="2"/>
  <c r="P24" i="2"/>
  <c r="D24" i="2"/>
  <c r="P7" i="2"/>
  <c r="P23" i="2"/>
  <c r="P22" i="2"/>
  <c r="P21" i="2"/>
  <c r="I21" i="2"/>
  <c r="D21" i="2"/>
  <c r="P20" i="2"/>
  <c r="J21" i="2"/>
  <c r="J22" i="2" s="1"/>
  <c r="D20" i="2"/>
  <c r="P19" i="2"/>
  <c r="I19" i="2"/>
  <c r="P18" i="2"/>
  <c r="J19" i="2"/>
  <c r="P17" i="2"/>
  <c r="I17" i="2"/>
  <c r="P16" i="2"/>
  <c r="J17" i="2"/>
  <c r="P15" i="2"/>
  <c r="P14" i="2"/>
  <c r="D14" i="2"/>
  <c r="P13" i="2"/>
  <c r="D13" i="2"/>
  <c r="P12" i="2"/>
  <c r="P11" i="2"/>
  <c r="P10" i="2"/>
  <c r="P9" i="2"/>
  <c r="P8" i="2"/>
  <c r="P5" i="2"/>
  <c r="P4" i="2"/>
  <c r="O34" i="2"/>
  <c r="N4" i="2"/>
  <c r="L32" i="2"/>
  <c r="F25" i="2"/>
  <c r="D51" i="2"/>
  <c r="W6" i="2" l="1"/>
  <c r="E27" i="2"/>
  <c r="E63" i="2"/>
  <c r="V63" i="2" s="1"/>
  <c r="K22" i="2"/>
  <c r="K49" i="2"/>
  <c r="D4" i="2"/>
  <c r="L5" i="2"/>
  <c r="D8" i="2"/>
  <c r="D9" i="2"/>
  <c r="D10" i="2"/>
  <c r="L12" i="2"/>
  <c r="K15" i="2"/>
  <c r="D16" i="2"/>
  <c r="D17" i="2"/>
  <c r="L19" i="2"/>
  <c r="L23" i="2"/>
  <c r="K27" i="2"/>
  <c r="K34" i="2"/>
  <c r="K35" i="2"/>
  <c r="D37" i="2"/>
  <c r="D39" i="2"/>
  <c r="D45" i="2"/>
  <c r="D47" i="2"/>
  <c r="D52" i="2"/>
  <c r="K5" i="2"/>
  <c r="K7" i="2"/>
  <c r="K43" i="2"/>
  <c r="K4" i="2"/>
  <c r="K8" i="2"/>
  <c r="D12" i="2"/>
  <c r="K13" i="2"/>
  <c r="K20" i="2"/>
  <c r="K21" i="2"/>
  <c r="D22" i="2"/>
  <c r="K24" i="2"/>
  <c r="L25" i="2"/>
  <c r="K26" i="2"/>
  <c r="D27" i="2"/>
  <c r="K30" i="2"/>
  <c r="L31" i="2"/>
  <c r="K32" i="2"/>
  <c r="D33" i="2"/>
  <c r="K36" i="2"/>
  <c r="K38" i="2"/>
  <c r="K41" i="2"/>
  <c r="D43" i="2"/>
  <c r="K46" i="2"/>
  <c r="D48" i="2"/>
  <c r="K12" i="2"/>
  <c r="K19" i="2"/>
  <c r="K29" i="2"/>
  <c r="K33" i="2"/>
  <c r="D5" i="2"/>
  <c r="K9" i="2"/>
  <c r="O10" i="2"/>
  <c r="K11" i="2"/>
  <c r="K16" i="2"/>
  <c r="K17" i="2"/>
  <c r="D18" i="2"/>
  <c r="L21" i="2"/>
  <c r="D23" i="2"/>
  <c r="L26" i="2"/>
  <c r="D28" i="2"/>
  <c r="D30" i="2"/>
  <c r="D34" i="2"/>
  <c r="D35" i="2"/>
  <c r="K39" i="2"/>
  <c r="K47" i="2"/>
  <c r="D50" i="2"/>
  <c r="E9" i="2"/>
  <c r="E12" i="2"/>
  <c r="E16" i="2"/>
  <c r="E7" i="2"/>
  <c r="E11" i="2"/>
  <c r="E22" i="2"/>
  <c r="E26" i="2"/>
  <c r="E33" i="2"/>
  <c r="E32" i="2"/>
  <c r="W3" i="2"/>
  <c r="F8" i="2"/>
  <c r="N14" i="2"/>
  <c r="N18" i="2"/>
  <c r="F21" i="2"/>
  <c r="O7" i="2"/>
  <c r="O24" i="2"/>
  <c r="G65" i="2"/>
  <c r="G62" i="2"/>
  <c r="G59" i="2"/>
  <c r="G56" i="2"/>
  <c r="G55" i="2"/>
  <c r="G61" i="2"/>
  <c r="G58" i="2"/>
  <c r="G54" i="2"/>
  <c r="G67" i="2"/>
  <c r="G66" i="2"/>
  <c r="G64" i="2"/>
  <c r="G60" i="2"/>
  <c r="G57" i="2"/>
  <c r="G53" i="2"/>
  <c r="G52" i="2"/>
  <c r="G50" i="2"/>
  <c r="G47" i="2"/>
  <c r="G43" i="2"/>
  <c r="G40" i="2"/>
  <c r="G48" i="2"/>
  <c r="G32" i="2"/>
  <c r="G29" i="2"/>
  <c r="G44" i="2"/>
  <c r="G42" i="2"/>
  <c r="G35" i="2"/>
  <c r="G51" i="2"/>
  <c r="G45" i="2"/>
  <c r="G41" i="2"/>
  <c r="G39" i="2"/>
  <c r="G36" i="2"/>
  <c r="G33" i="2"/>
  <c r="G30" i="2"/>
  <c r="G27" i="2"/>
  <c r="G22" i="2"/>
  <c r="G12" i="2"/>
  <c r="G49" i="2"/>
  <c r="G46" i="2"/>
  <c r="G38" i="2"/>
  <c r="G26" i="2"/>
  <c r="G20" i="2"/>
  <c r="G17" i="2"/>
  <c r="G13" i="2"/>
  <c r="G11" i="2"/>
  <c r="G37" i="2"/>
  <c r="G31" i="2"/>
  <c r="G25" i="2"/>
  <c r="G23" i="2"/>
  <c r="G9" i="2"/>
  <c r="N9" i="2"/>
  <c r="F14" i="2"/>
  <c r="O14" i="2"/>
  <c r="N15" i="2"/>
  <c r="F18" i="2"/>
  <c r="O18" i="2"/>
  <c r="G21" i="2"/>
  <c r="N23" i="2"/>
  <c r="G24" i="2"/>
  <c r="N27" i="2"/>
  <c r="N31" i="2"/>
  <c r="G4" i="2"/>
  <c r="N5" i="2"/>
  <c r="O8" i="2"/>
  <c r="G10" i="2"/>
  <c r="G14" i="2"/>
  <c r="G15" i="2"/>
  <c r="N16" i="2"/>
  <c r="G18" i="2"/>
  <c r="G19" i="2"/>
  <c r="O19" i="2"/>
  <c r="F23" i="2"/>
  <c r="N25" i="2"/>
  <c r="G28" i="2"/>
  <c r="F29" i="2"/>
  <c r="F31" i="2"/>
  <c r="N34" i="2"/>
  <c r="F35" i="2"/>
  <c r="O36" i="2"/>
  <c r="E61" i="2"/>
  <c r="E58" i="2"/>
  <c r="E54" i="2"/>
  <c r="E67" i="2"/>
  <c r="E66" i="2"/>
  <c r="E64" i="2"/>
  <c r="E60" i="2"/>
  <c r="E57" i="2"/>
  <c r="E53" i="2"/>
  <c r="E52" i="2"/>
  <c r="E65" i="2"/>
  <c r="E62" i="2"/>
  <c r="E59" i="2"/>
  <c r="E56" i="2"/>
  <c r="E55" i="2"/>
  <c r="E51" i="2"/>
  <c r="E45" i="2"/>
  <c r="E42" i="2"/>
  <c r="E41" i="2"/>
  <c r="E34" i="2"/>
  <c r="E48" i="2"/>
  <c r="E39" i="2"/>
  <c r="E36" i="2"/>
  <c r="E49" i="2"/>
  <c r="E46" i="2"/>
  <c r="E44" i="2"/>
  <c r="E40" i="2"/>
  <c r="E50" i="2"/>
  <c r="E47" i="2"/>
  <c r="E35" i="2"/>
  <c r="E31" i="2"/>
  <c r="E28" i="2"/>
  <c r="E25" i="2"/>
  <c r="E23" i="2"/>
  <c r="E21" i="2"/>
  <c r="E18" i="2"/>
  <c r="E17" i="2"/>
  <c r="E14" i="2"/>
  <c r="E10" i="2"/>
  <c r="E8" i="2"/>
  <c r="E4" i="2"/>
  <c r="E43" i="2"/>
  <c r="E37" i="2"/>
  <c r="E24" i="2"/>
  <c r="E38" i="2"/>
  <c r="E30" i="2"/>
  <c r="E29" i="2"/>
  <c r="E20" i="2"/>
  <c r="E19" i="2"/>
  <c r="E15" i="2"/>
  <c r="E13" i="2"/>
  <c r="L60" i="2"/>
  <c r="L57" i="2"/>
  <c r="L53" i="2"/>
  <c r="L67" i="2"/>
  <c r="L66" i="2"/>
  <c r="L65" i="2"/>
  <c r="L64" i="2"/>
  <c r="L62" i="2"/>
  <c r="L59" i="2"/>
  <c r="L56" i="2"/>
  <c r="L61" i="2"/>
  <c r="L58" i="2"/>
  <c r="L55" i="2"/>
  <c r="L54" i="2"/>
  <c r="L52" i="2"/>
  <c r="L50" i="2"/>
  <c r="L44" i="2"/>
  <c r="L41" i="2"/>
  <c r="L43" i="2"/>
  <c r="L33" i="2"/>
  <c r="L51" i="2"/>
  <c r="L49" i="2"/>
  <c r="L48" i="2"/>
  <c r="L46" i="2"/>
  <c r="L45" i="2"/>
  <c r="L38" i="2"/>
  <c r="L35" i="2"/>
  <c r="L42" i="2"/>
  <c r="L40" i="2"/>
  <c r="L47" i="2"/>
  <c r="L34" i="2"/>
  <c r="L30" i="2"/>
  <c r="L27" i="2"/>
  <c r="L24" i="2"/>
  <c r="L7" i="2"/>
  <c r="L20" i="2"/>
  <c r="L16" i="2"/>
  <c r="L13" i="2"/>
  <c r="L9" i="2"/>
  <c r="L4" i="2"/>
  <c r="L39" i="2"/>
  <c r="L36" i="2"/>
  <c r="L22" i="2"/>
  <c r="L37" i="2"/>
  <c r="L29" i="2"/>
  <c r="L18" i="2"/>
  <c r="L15" i="2"/>
  <c r="L14" i="2"/>
  <c r="L8" i="2"/>
  <c r="L28" i="2"/>
  <c r="L17" i="2"/>
  <c r="L11" i="2"/>
  <c r="L10" i="2"/>
  <c r="V3" i="2"/>
  <c r="R67" i="2"/>
  <c r="R66" i="2"/>
  <c r="R64" i="2"/>
  <c r="E5" i="2"/>
  <c r="F12" i="2"/>
  <c r="O12" i="2"/>
  <c r="G16" i="2"/>
  <c r="O16" i="2"/>
  <c r="N7" i="2"/>
  <c r="O30" i="2"/>
  <c r="O33" i="2"/>
  <c r="G34" i="2"/>
  <c r="F67" i="2"/>
  <c r="F66" i="2"/>
  <c r="F64" i="2"/>
  <c r="F60" i="2"/>
  <c r="F57" i="2"/>
  <c r="F53" i="2"/>
  <c r="F52" i="2"/>
  <c r="F65" i="2"/>
  <c r="F62" i="2"/>
  <c r="F59" i="2"/>
  <c r="F56" i="2"/>
  <c r="F55" i="2"/>
  <c r="F61" i="2"/>
  <c r="F58" i="2"/>
  <c r="F54" i="2"/>
  <c r="F48" i="2"/>
  <c r="F44" i="2"/>
  <c r="F41" i="2"/>
  <c r="F51" i="2"/>
  <c r="F36" i="2"/>
  <c r="F33" i="2"/>
  <c r="F30" i="2"/>
  <c r="F49" i="2"/>
  <c r="F46" i="2"/>
  <c r="F40" i="2"/>
  <c r="F38" i="2"/>
  <c r="F50" i="2"/>
  <c r="F47" i="2"/>
  <c r="F42" i="2"/>
  <c r="F43" i="2"/>
  <c r="F37" i="2"/>
  <c r="F34" i="2"/>
  <c r="F24" i="2"/>
  <c r="F20" i="2"/>
  <c r="F16" i="2"/>
  <c r="F13" i="2"/>
  <c r="F9" i="2"/>
  <c r="F45" i="2"/>
  <c r="F39" i="2"/>
  <c r="F27" i="2"/>
  <c r="F22" i="2"/>
  <c r="F28" i="2"/>
  <c r="F19" i="2"/>
  <c r="F15" i="2"/>
  <c r="F10" i="2"/>
  <c r="F5" i="2"/>
  <c r="F4" i="2"/>
  <c r="F32" i="2"/>
  <c r="F26" i="2"/>
  <c r="F7" i="2"/>
  <c r="F17" i="2"/>
  <c r="F11" i="2"/>
  <c r="N67" i="2"/>
  <c r="N66" i="2"/>
  <c r="N65" i="2"/>
  <c r="N64" i="2"/>
  <c r="N62" i="2"/>
  <c r="N59" i="2"/>
  <c r="N56" i="2"/>
  <c r="N61" i="2"/>
  <c r="N58" i="2"/>
  <c r="N55" i="2"/>
  <c r="N51" i="2"/>
  <c r="N54" i="2"/>
  <c r="N60" i="2"/>
  <c r="N57" i="2"/>
  <c r="N53" i="2"/>
  <c r="N47" i="2"/>
  <c r="N43" i="2"/>
  <c r="N40" i="2"/>
  <c r="N38" i="2"/>
  <c r="N35" i="2"/>
  <c r="N32" i="2"/>
  <c r="N29" i="2"/>
  <c r="N26" i="2"/>
  <c r="N42" i="2"/>
  <c r="N37" i="2"/>
  <c r="N50" i="2"/>
  <c r="N44" i="2"/>
  <c r="N39" i="2"/>
  <c r="N36" i="2"/>
  <c r="N33" i="2"/>
  <c r="N22" i="2"/>
  <c r="N19" i="2"/>
  <c r="N12" i="2"/>
  <c r="N8" i="2"/>
  <c r="N52" i="2"/>
  <c r="N49" i="2"/>
  <c r="N48" i="2"/>
  <c r="N46" i="2"/>
  <c r="N45" i="2"/>
  <c r="N41" i="2"/>
  <c r="N21" i="2"/>
  <c r="N30" i="2"/>
  <c r="N28" i="2"/>
  <c r="N24" i="2"/>
  <c r="N17" i="2"/>
  <c r="N11" i="2"/>
  <c r="N10" i="2"/>
  <c r="N20" i="2"/>
  <c r="N13" i="2"/>
  <c r="O61" i="2"/>
  <c r="O58" i="2"/>
  <c r="O55" i="2"/>
  <c r="O54" i="2"/>
  <c r="O52" i="2"/>
  <c r="O60" i="2"/>
  <c r="O57" i="2"/>
  <c r="O53" i="2"/>
  <c r="O67" i="2"/>
  <c r="O66" i="2"/>
  <c r="O65" i="2"/>
  <c r="O64" i="2"/>
  <c r="O62" i="2"/>
  <c r="O59" i="2"/>
  <c r="O56" i="2"/>
  <c r="O49" i="2"/>
  <c r="O46" i="2"/>
  <c r="O42" i="2"/>
  <c r="O39" i="2"/>
  <c r="O37" i="2"/>
  <c r="O31" i="2"/>
  <c r="O28" i="2"/>
  <c r="O25" i="2"/>
  <c r="O23" i="2"/>
  <c r="O50" i="2"/>
  <c r="O44" i="2"/>
  <c r="O40" i="2"/>
  <c r="O47" i="2"/>
  <c r="O48" i="2"/>
  <c r="O45" i="2"/>
  <c r="O43" i="2"/>
  <c r="O41" i="2"/>
  <c r="O38" i="2"/>
  <c r="O35" i="2"/>
  <c r="O32" i="2"/>
  <c r="O29" i="2"/>
  <c r="O26" i="2"/>
  <c r="O21" i="2"/>
  <c r="O17" i="2"/>
  <c r="O15" i="2"/>
  <c r="O11" i="2"/>
  <c r="O5" i="2"/>
  <c r="O51" i="2"/>
  <c r="O22" i="2"/>
  <c r="O20" i="2"/>
  <c r="O13" i="2"/>
  <c r="O4" i="2"/>
  <c r="O27" i="2"/>
  <c r="O9" i="2"/>
  <c r="D55" i="2"/>
  <c r="D61" i="2"/>
  <c r="D58" i="2"/>
  <c r="D54" i="2"/>
  <c r="D67" i="2"/>
  <c r="D66" i="2"/>
  <c r="D64" i="2"/>
  <c r="D60" i="2"/>
  <c r="D57" i="2"/>
  <c r="D53" i="2"/>
  <c r="D65" i="2"/>
  <c r="D62" i="2"/>
  <c r="D59" i="2"/>
  <c r="D56" i="2"/>
  <c r="D49" i="2"/>
  <c r="D46" i="2"/>
  <c r="K54" i="2"/>
  <c r="K52" i="2"/>
  <c r="K60" i="2"/>
  <c r="K57" i="2"/>
  <c r="K53" i="2"/>
  <c r="K67" i="2"/>
  <c r="K66" i="2"/>
  <c r="K65" i="2"/>
  <c r="K64" i="2"/>
  <c r="K62" i="2"/>
  <c r="K59" i="2"/>
  <c r="K56" i="2"/>
  <c r="K61" i="2"/>
  <c r="K58" i="2"/>
  <c r="K55" i="2"/>
  <c r="K51" i="2"/>
  <c r="K48" i="2"/>
  <c r="K45" i="2"/>
  <c r="Q67" i="2"/>
  <c r="Q66" i="2"/>
  <c r="Q64" i="2"/>
  <c r="K10" i="2"/>
  <c r="D11" i="2"/>
  <c r="K14" i="2"/>
  <c r="D15" i="2"/>
  <c r="K18" i="2"/>
  <c r="D19" i="2"/>
  <c r="K23" i="2"/>
  <c r="D7" i="2"/>
  <c r="K25" i="2"/>
  <c r="D26" i="2"/>
  <c r="K28" i="2"/>
  <c r="D29" i="2"/>
  <c r="K31" i="2"/>
  <c r="D32" i="2"/>
  <c r="K37" i="2"/>
  <c r="D38" i="2"/>
  <c r="D40" i="2"/>
  <c r="K40" i="2"/>
  <c r="D42" i="2"/>
  <c r="K42" i="2"/>
  <c r="D44" i="2"/>
  <c r="K44" i="2"/>
  <c r="K50" i="2"/>
  <c r="J52" i="2"/>
  <c r="V35" i="2" l="1"/>
  <c r="W47" i="2"/>
  <c r="W51" i="2"/>
  <c r="V12" i="2"/>
  <c r="W24" i="2"/>
  <c r="W28" i="2"/>
  <c r="W45" i="2"/>
  <c r="W33" i="2"/>
  <c r="W20" i="2"/>
  <c r="W12" i="2"/>
  <c r="W27" i="2"/>
  <c r="V37" i="2"/>
  <c r="V10" i="2"/>
  <c r="V21" i="2"/>
  <c r="W31" i="2"/>
  <c r="W36" i="2"/>
  <c r="W34" i="2"/>
  <c r="V51" i="2"/>
  <c r="V47" i="2"/>
  <c r="V22" i="2"/>
  <c r="V33" i="2"/>
  <c r="V5" i="2"/>
  <c r="V30" i="2"/>
  <c r="V43" i="2"/>
  <c r="W23" i="2"/>
  <c r="W35" i="2"/>
  <c r="W39" i="2"/>
  <c r="V27" i="2"/>
  <c r="W4" i="2"/>
  <c r="W17" i="2"/>
  <c r="V52" i="2"/>
  <c r="V45" i="2"/>
  <c r="V41" i="2"/>
  <c r="W52" i="2"/>
  <c r="V50" i="2"/>
  <c r="W13" i="2"/>
  <c r="V8" i="2"/>
  <c r="V16" i="2"/>
  <c r="W30" i="2"/>
  <c r="V39" i="2"/>
  <c r="W48" i="2"/>
  <c r="W43" i="2"/>
  <c r="W41" i="2"/>
  <c r="V13" i="2"/>
  <c r="V4" i="2"/>
  <c r="W8" i="2"/>
  <c r="W38" i="2"/>
  <c r="V38" i="2"/>
  <c r="V19" i="2"/>
  <c r="W19" i="2"/>
  <c r="W64" i="2"/>
  <c r="V64" i="2"/>
  <c r="W58" i="2"/>
  <c r="V58" i="2"/>
  <c r="W44" i="2"/>
  <c r="V44" i="2"/>
  <c r="W53" i="2"/>
  <c r="V53" i="2"/>
  <c r="W61" i="2"/>
  <c r="V61" i="2"/>
  <c r="V59" i="2"/>
  <c r="W59" i="2"/>
  <c r="W67" i="2"/>
  <c r="V67" i="2"/>
  <c r="W21" i="2"/>
  <c r="V36" i="2"/>
  <c r="W9" i="2"/>
  <c r="W22" i="2"/>
  <c r="V25" i="2"/>
  <c r="W25" i="2"/>
  <c r="V17" i="2"/>
  <c r="V9" i="2"/>
  <c r="V40" i="2"/>
  <c r="W40" i="2"/>
  <c r="W32" i="2"/>
  <c r="V32" i="2"/>
  <c r="W49" i="2"/>
  <c r="V49" i="2"/>
  <c r="V62" i="2"/>
  <c r="W62" i="2"/>
  <c r="W60" i="2"/>
  <c r="V60" i="2"/>
  <c r="W54" i="2"/>
  <c r="V54" i="2"/>
  <c r="W55" i="2"/>
  <c r="V55" i="2"/>
  <c r="W37" i="2"/>
  <c r="V24" i="2"/>
  <c r="W18" i="2"/>
  <c r="V18" i="2"/>
  <c r="V28" i="2"/>
  <c r="W50" i="2"/>
  <c r="W5" i="2"/>
  <c r="V48" i="2"/>
  <c r="W16" i="2"/>
  <c r="W10" i="2"/>
  <c r="V31" i="2"/>
  <c r="V34" i="2"/>
  <c r="V20" i="2"/>
  <c r="V65" i="2"/>
  <c r="W65" i="2"/>
  <c r="W26" i="2"/>
  <c r="V26" i="2"/>
  <c r="V14" i="2"/>
  <c r="W14" i="2"/>
  <c r="V23" i="2"/>
  <c r="W42" i="2"/>
  <c r="V42" i="2"/>
  <c r="V7" i="2"/>
  <c r="W7" i="2"/>
  <c r="W11" i="2"/>
  <c r="V11" i="2"/>
  <c r="W15" i="2"/>
  <c r="V15" i="2"/>
  <c r="V56" i="2"/>
  <c r="W56" i="2"/>
  <c r="V66" i="2"/>
  <c r="W66" i="2"/>
  <c r="W29" i="2"/>
  <c r="V29" i="2"/>
  <c r="W46" i="2"/>
  <c r="V46" i="2"/>
  <c r="W57" i="2"/>
  <c r="V57" i="2"/>
</calcChain>
</file>

<file path=xl/sharedStrings.xml><?xml version="1.0" encoding="utf-8"?>
<sst xmlns="http://schemas.openxmlformats.org/spreadsheetml/2006/main" count="288" uniqueCount="245">
  <si>
    <t>0100</t>
  </si>
  <si>
    <t>Sarasota - Operating</t>
  </si>
  <si>
    <t>0110</t>
  </si>
  <si>
    <t>Sarasota County Debt Service</t>
  </si>
  <si>
    <t>0120</t>
  </si>
  <si>
    <t>Sarasota County Mosquito Control</t>
  </si>
  <si>
    <t>0130</t>
  </si>
  <si>
    <t>Sarasota County Public Hospital Board</t>
  </si>
  <si>
    <t>0140</t>
  </si>
  <si>
    <t>Southwest Fl. Water Management Dist. - District</t>
  </si>
  <si>
    <t>0150</t>
  </si>
  <si>
    <t>West Coast Inland  Navigation District</t>
  </si>
  <si>
    <t>0161</t>
  </si>
  <si>
    <t>School Board - State Law</t>
  </si>
  <si>
    <t>0162</t>
  </si>
  <si>
    <t>School Board - Local Board</t>
  </si>
  <si>
    <t>0200</t>
  </si>
  <si>
    <t>City of Sarasota</t>
  </si>
  <si>
    <t>0210</t>
  </si>
  <si>
    <t>City of Sarasota Debt Service</t>
  </si>
  <si>
    <t>0300</t>
  </si>
  <si>
    <t>City of Venice</t>
  </si>
  <si>
    <t>0310</t>
  </si>
  <si>
    <t>City of Venice Debt Service</t>
  </si>
  <si>
    <t>0400</t>
  </si>
  <si>
    <t>Town of Longboat Key</t>
  </si>
  <si>
    <t>0410</t>
  </si>
  <si>
    <t>Town of Longboat Key Debt Service</t>
  </si>
  <si>
    <t>0500</t>
  </si>
  <si>
    <t>City of North Port</t>
  </si>
  <si>
    <t>0600</t>
  </si>
  <si>
    <t>Country Club of Sarasota Lighting</t>
  </si>
  <si>
    <t>0700</t>
  </si>
  <si>
    <t>Village Green Lighting</t>
  </si>
  <si>
    <t>0800</t>
  </si>
  <si>
    <t>Kensington Park Lighting</t>
  </si>
  <si>
    <t>0900</t>
  </si>
  <si>
    <t>Nokomis East Lighting</t>
  </si>
  <si>
    <t>1000</t>
  </si>
  <si>
    <t>Colonial Terrace/Golden Acres Lighting</t>
  </si>
  <si>
    <t>1100</t>
  </si>
  <si>
    <t>Gulf Gate Woods Lighting</t>
  </si>
  <si>
    <t>1300</t>
  </si>
  <si>
    <t>South Gate Lighting</t>
  </si>
  <si>
    <t>1500</t>
  </si>
  <si>
    <t>Englewood Lighting</t>
  </si>
  <si>
    <t>1800</t>
  </si>
  <si>
    <t>Siesta Key Lighting</t>
  </si>
  <si>
    <t>2000</t>
  </si>
  <si>
    <t>Gulf Gate Lighting</t>
  </si>
  <si>
    <t>2300</t>
  </si>
  <si>
    <t>Venice Gardens Lighting</t>
  </si>
  <si>
    <t>2700</t>
  </si>
  <si>
    <t>Warm Mineral Springs Lighting</t>
  </si>
  <si>
    <t>2800</t>
  </si>
  <si>
    <t>River Forest Lighting</t>
  </si>
  <si>
    <t>2900</t>
  </si>
  <si>
    <t>Denham Acres Lighting</t>
  </si>
  <si>
    <t>3000</t>
  </si>
  <si>
    <t>Oyster Bay Lighting</t>
  </si>
  <si>
    <t>3100</t>
  </si>
  <si>
    <t>Ridgewood Estates Lighting</t>
  </si>
  <si>
    <t>3200</t>
  </si>
  <si>
    <t>Shadow Lakes Lighting</t>
  </si>
  <si>
    <t>3300</t>
  </si>
  <si>
    <t>South Gate Ridge Lighting</t>
  </si>
  <si>
    <t>3400</t>
  </si>
  <si>
    <t>Riverview Manor Lighting</t>
  </si>
  <si>
    <t>3600</t>
  </si>
  <si>
    <t>Southpointe Shores Lighting</t>
  </si>
  <si>
    <t>3700</t>
  </si>
  <si>
    <t>Forest Lakes Lighting</t>
  </si>
  <si>
    <t>3800</t>
  </si>
  <si>
    <t>East Park Lighting</t>
  </si>
  <si>
    <t>4000</t>
  </si>
  <si>
    <t>Overbrook Gardens Lighting</t>
  </si>
  <si>
    <t>4200</t>
  </si>
  <si>
    <t>Northgate Center Lighting</t>
  </si>
  <si>
    <t>4300</t>
  </si>
  <si>
    <t>Center Gate Woods Lighting</t>
  </si>
  <si>
    <t>4400</t>
  </si>
  <si>
    <t>Bay Vista Blvd Lighting</t>
  </si>
  <si>
    <t>4500</t>
  </si>
  <si>
    <t>Clark Road Industrial Lighting</t>
  </si>
  <si>
    <t>4700</t>
  </si>
  <si>
    <t>Bay Point Lighting</t>
  </si>
  <si>
    <t>4800</t>
  </si>
  <si>
    <t>Phillippi Gardens Lighting</t>
  </si>
  <si>
    <t>4900</t>
  </si>
  <si>
    <t>South Venice Lighting</t>
  </si>
  <si>
    <t>5000</t>
  </si>
  <si>
    <t>Jacaranda West Lighting</t>
  </si>
  <si>
    <t>5100</t>
  </si>
  <si>
    <t>Uplands Lighting</t>
  </si>
  <si>
    <t>5200</t>
  </si>
  <si>
    <t>Sunrise Golf Club Lighting</t>
  </si>
  <si>
    <t>5400</t>
  </si>
  <si>
    <t>Venetian Gardens Lighting</t>
  </si>
  <si>
    <t>5500</t>
  </si>
  <si>
    <t>North Casey Key Public Improvement</t>
  </si>
  <si>
    <t>5600</t>
  </si>
  <si>
    <t>Center Gate Estates Lighting</t>
  </si>
  <si>
    <t>5900</t>
  </si>
  <si>
    <t>Aqualane Estates Lighting</t>
  </si>
  <si>
    <t>6400</t>
  </si>
  <si>
    <t>PineCraft Lighting</t>
  </si>
  <si>
    <t>6500</t>
  </si>
  <si>
    <t>Sarasota Springs Lighting District</t>
  </si>
  <si>
    <t>9000</t>
  </si>
  <si>
    <t>Sarasota County Emergency Medical Services Dist</t>
  </si>
  <si>
    <t>9100</t>
  </si>
  <si>
    <t>St Armands Special Business Neighborhood Imp Dist</t>
  </si>
  <si>
    <t>9200</t>
  </si>
  <si>
    <t>Sarasota County Navigable Waterways Maint MSTU</t>
  </si>
  <si>
    <t>9300</t>
  </si>
  <si>
    <t>Golden Gate Point Streetscape Special District</t>
  </si>
  <si>
    <t>9310</t>
  </si>
  <si>
    <t>9400</t>
  </si>
  <si>
    <t>Siesta Key Village Public Improvement District</t>
  </si>
  <si>
    <t>9500</t>
  </si>
  <si>
    <t>Downtown Improvement District</t>
  </si>
  <si>
    <t>County</t>
  </si>
  <si>
    <t>Independent District</t>
  </si>
  <si>
    <t>School</t>
  </si>
  <si>
    <t>City</t>
  </si>
  <si>
    <t>SWFWMD</t>
  </si>
  <si>
    <t>Taxing Authority Code</t>
  </si>
  <si>
    <t>Parcel Count</t>
  </si>
  <si>
    <t>Taxing Authority Name</t>
  </si>
  <si>
    <t xml:space="preserve"> Operating</t>
  </si>
  <si>
    <t xml:space="preserve"> Debt Service</t>
  </si>
  <si>
    <t xml:space="preserve"> MSTU Mosquito Control</t>
  </si>
  <si>
    <t xml:space="preserve"> MSTU EMS</t>
  </si>
  <si>
    <t xml:space="preserve"> MSTU Navigable Waterways</t>
  </si>
  <si>
    <t xml:space="preserve"> MSTU</t>
  </si>
  <si>
    <t>Public Hospital Board</t>
  </si>
  <si>
    <t>WCIND</t>
  </si>
  <si>
    <t>School Required Local Effort</t>
  </si>
  <si>
    <t>School Discretionary &amp; Capital</t>
  </si>
  <si>
    <t>School Voter Levy</t>
  </si>
  <si>
    <t>City Operating</t>
  </si>
  <si>
    <t>City Debt Service</t>
  </si>
  <si>
    <t>City MSTU</t>
  </si>
  <si>
    <t>City MSTU Debt Service</t>
  </si>
  <si>
    <t>TOTAL</t>
  </si>
  <si>
    <t>count</t>
  </si>
  <si>
    <t>M0100</t>
  </si>
  <si>
    <t>M0200</t>
  </si>
  <si>
    <t>M0300</t>
  </si>
  <si>
    <t>M0500</t>
  </si>
  <si>
    <t>M0600</t>
  </si>
  <si>
    <t>M0700</t>
  </si>
  <si>
    <t>M0800</t>
  </si>
  <si>
    <t>M0900</t>
  </si>
  <si>
    <t>M0992</t>
  </si>
  <si>
    <t>M1000</t>
  </si>
  <si>
    <t>M1100</t>
  </si>
  <si>
    <t>M1300</t>
  </si>
  <si>
    <t>M1392</t>
  </si>
  <si>
    <t>M1500</t>
  </si>
  <si>
    <t>M1592</t>
  </si>
  <si>
    <t>M1800</t>
  </si>
  <si>
    <t>M1892</t>
  </si>
  <si>
    <t>M1894</t>
  </si>
  <si>
    <t>M2000</t>
  </si>
  <si>
    <t>M2300</t>
  </si>
  <si>
    <t>M2700</t>
  </si>
  <si>
    <t>M2800</t>
  </si>
  <si>
    <t>M2892</t>
  </si>
  <si>
    <t>M2900</t>
  </si>
  <si>
    <t>M3000</t>
  </si>
  <si>
    <t>M3092</t>
  </si>
  <si>
    <t>M3100</t>
  </si>
  <si>
    <t>M3200</t>
  </si>
  <si>
    <t>M3300</t>
  </si>
  <si>
    <t>M3400</t>
  </si>
  <si>
    <t>M3492</t>
  </si>
  <si>
    <t>M3600</t>
  </si>
  <si>
    <t>M3692</t>
  </si>
  <si>
    <t>M3700</t>
  </si>
  <si>
    <t>M3792</t>
  </si>
  <si>
    <t>M3800</t>
  </si>
  <si>
    <t>M4000</t>
  </si>
  <si>
    <t>M4092</t>
  </si>
  <si>
    <t>M4200</t>
  </si>
  <si>
    <t>M4300</t>
  </si>
  <si>
    <t>M4400</t>
  </si>
  <si>
    <t>M4500</t>
  </si>
  <si>
    <t>M4700</t>
  </si>
  <si>
    <t>M4792</t>
  </si>
  <si>
    <t>M4800</t>
  </si>
  <si>
    <t>M4892</t>
  </si>
  <si>
    <t>M4900</t>
  </si>
  <si>
    <t>M4992</t>
  </si>
  <si>
    <t>M5000</t>
  </si>
  <si>
    <t>M5100</t>
  </si>
  <si>
    <t>M5200</t>
  </si>
  <si>
    <t>M5400</t>
  </si>
  <si>
    <t>M5500</t>
  </si>
  <si>
    <t>M5592</t>
  </si>
  <si>
    <t>M5600</t>
  </si>
  <si>
    <t>M5900</t>
  </si>
  <si>
    <t>M5992</t>
  </si>
  <si>
    <t>Waterway MSTU &amp; Aqualane Estates Lighting</t>
  </si>
  <si>
    <t>M6400</t>
  </si>
  <si>
    <t>Pinecraft Lighting</t>
  </si>
  <si>
    <t>M9100</t>
  </si>
  <si>
    <t>M9201</t>
  </si>
  <si>
    <t>M9300</t>
  </si>
  <si>
    <t>M9500</t>
  </si>
  <si>
    <t>M6500</t>
  </si>
  <si>
    <t>Golden Gate Point Streetscape Debt Service</t>
  </si>
  <si>
    <t>code</t>
  </si>
  <si>
    <t>district</t>
  </si>
  <si>
    <t>0115</t>
  </si>
  <si>
    <t>Sarasota County Legacy Trail Debt</t>
  </si>
  <si>
    <t>Legacy Trail Debt</t>
  </si>
  <si>
    <t>0420</t>
  </si>
  <si>
    <t>Longboat Key Gulfside Debt</t>
  </si>
  <si>
    <t>0430</t>
  </si>
  <si>
    <t>Longboat Key Bayside Debt</t>
  </si>
  <si>
    <t>M0420</t>
  </si>
  <si>
    <t>M0430</t>
  </si>
  <si>
    <t>Longboat Key Gulfside</t>
  </si>
  <si>
    <t>Longboat Key Bayside</t>
  </si>
  <si>
    <t>Waterway MSTU &amp; Nokomis E Lighting</t>
  </si>
  <si>
    <t>Waterway MSTU &amp; Southgate Lighting</t>
  </si>
  <si>
    <t>Waterway MSTU &amp; Englewood Lighting</t>
  </si>
  <si>
    <t>Waterway MSTU &amp; Siesta Key Lighting</t>
  </si>
  <si>
    <t>Siesta Key Lighting &amp; Public Improvement</t>
  </si>
  <si>
    <t>Waterway MSTU &amp; River Forest Lighting</t>
  </si>
  <si>
    <t>Waterway MSTU &amp; Oyster Bay Lighting</t>
  </si>
  <si>
    <t>Waterway MSTU &amp; Riverview Manor Lighting</t>
  </si>
  <si>
    <t>Waterway MSTU &amp; Southpointe Shores Lighting</t>
  </si>
  <si>
    <t>Waterway MSTU &amp; Forest Lakes Lighting</t>
  </si>
  <si>
    <t>Waterway MSTU &amp; Overbrook Gardens</t>
  </si>
  <si>
    <t>Waterway MSTU &amp; Bay Point Lighting</t>
  </si>
  <si>
    <t>Waterway MSTU &amp; Phillippi Gardens Lighting</t>
  </si>
  <si>
    <t>Waterway MSTU &amp; South Venice Lighting</t>
  </si>
  <si>
    <t>Waterway MSTU &amp; N Casey Key PID</t>
  </si>
  <si>
    <t>Sarasota Springs Lighting Improvement</t>
  </si>
  <si>
    <t>St Armands</t>
  </si>
  <si>
    <t>Waterwy MSTU County</t>
  </si>
  <si>
    <t>Golden Gate Point - City of Sarasota</t>
  </si>
  <si>
    <t>curr_rate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</si>
</sst>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FF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5" fontId="6" fillId="0" borderId="1" xfId="1" applyNumberFormat="1" applyFont="1" applyBorder="1" applyProtection="1">
      <protection locked="0"/>
    </xf>
    <xf numFmtId="165" fontId="5" fillId="0" borderId="1" xfId="1" applyNumberFormat="1" applyFont="1" applyBorder="1"/>
    <xf numFmtId="1" fontId="2" fillId="0" borderId="0" xfId="1" applyNumberFormat="1"/>
    <xf numFmtId="0" fontId="2" fillId="0" borderId="0" xfId="1"/>
    <xf numFmtId="165" fontId="5" fillId="0" borderId="1" xfId="1" applyNumberFormat="1" applyFont="1" applyBorder="1" applyProtection="1">
      <protection locked="0"/>
    </xf>
    <xf numFmtId="49" fontId="5" fillId="0" borderId="1" xfId="1" applyNumberFormat="1" applyFont="1" applyBorder="1" applyAlignment="1">
      <alignment horizontal="left"/>
    </xf>
    <xf numFmtId="164" fontId="5" fillId="0" borderId="1" xfId="2" applyNumberFormat="1" applyFont="1" applyFill="1" applyBorder="1" applyAlignment="1" applyProtection="1"/>
    <xf numFmtId="0" fontId="5" fillId="0" borderId="0" xfId="1" applyFont="1" applyAlignment="1">
      <alignment horizontal="left"/>
    </xf>
    <xf numFmtId="0" fontId="5" fillId="0" borderId="0" xfId="1" applyFont="1"/>
    <xf numFmtId="165" fontId="2" fillId="0" borderId="0" xfId="1" applyNumberFormat="1"/>
    <xf numFmtId="0" fontId="2" fillId="0" borderId="1" xfId="1" applyBorder="1"/>
    <xf numFmtId="49" fontId="5" fillId="0" borderId="1" xfId="1" applyNumberFormat="1" applyFont="1" applyBorder="1"/>
    <xf numFmtId="0" fontId="5" fillId="0" borderId="1" xfId="1" applyFont="1" applyBorder="1" applyAlignment="1">
      <alignment horizontal="left"/>
    </xf>
    <xf numFmtId="164" fontId="5" fillId="0" borderId="1" xfId="2" applyNumberFormat="1" applyFont="1" applyFill="1" applyBorder="1" applyProtection="1"/>
    <xf numFmtId="165" fontId="6" fillId="0" borderId="1" xfId="1" applyNumberFormat="1" applyFont="1" applyBorder="1"/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9"/>
  <sheetViews>
    <sheetView tabSelected="1" zoomScale="120" zoomScaleNormal="120" workbookViewId="0">
      <pane ySplit="2" topLeftCell="A3" activePane="bottomLeft" state="frozen"/>
      <selection pane="bottomLeft" activeCell="F5" sqref="F5"/>
    </sheetView>
  </sheetViews>
  <sheetFormatPr defaultColWidth="9.140625" defaultRowHeight="12.75" x14ac:dyDescent="0.2"/>
  <cols>
    <col min="1" max="1" width="7.140625" style="15" customWidth="1"/>
    <col min="2" max="2" width="7.7109375" style="16" bestFit="1" customWidth="1"/>
    <col min="3" max="3" width="24.42578125" style="27" bestFit="1" customWidth="1"/>
    <col min="4" max="4" width="8.28515625" style="11" customWidth="1"/>
    <col min="5" max="8" width="7.5703125" style="11" customWidth="1"/>
    <col min="9" max="9" width="9" style="11" customWidth="1"/>
    <col min="10" max="13" width="7.5703125" style="11" customWidth="1"/>
    <col min="14" max="14" width="7.7109375" style="11" customWidth="1"/>
    <col min="15" max="15" width="10.5703125" style="11" customWidth="1"/>
    <col min="16" max="16" width="7.5703125" style="11" customWidth="1"/>
    <col min="17" max="17" width="8.42578125" style="11" customWidth="1"/>
    <col min="18" max="21" width="7.5703125" style="11" customWidth="1"/>
    <col min="22" max="22" width="8.5703125" style="11" bestFit="1" customWidth="1"/>
    <col min="23" max="23" width="0" style="11" hidden="1" customWidth="1"/>
    <col min="24" max="16384" width="9.140625" style="11"/>
  </cols>
  <sheetData>
    <row r="1" spans="1:23" s="5" customFormat="1" ht="15" x14ac:dyDescent="0.25">
      <c r="A1" s="3"/>
      <c r="B1" s="4"/>
      <c r="C1" s="23"/>
      <c r="D1" s="29" t="s">
        <v>121</v>
      </c>
      <c r="E1" s="29"/>
      <c r="F1" s="29"/>
      <c r="G1" s="29"/>
      <c r="H1" s="29"/>
      <c r="I1" s="29"/>
      <c r="J1" s="29"/>
      <c r="K1" s="29" t="s">
        <v>122</v>
      </c>
      <c r="L1" s="29"/>
      <c r="M1" s="29"/>
      <c r="N1" s="29" t="s">
        <v>123</v>
      </c>
      <c r="O1" s="29"/>
      <c r="P1" s="29"/>
      <c r="Q1" s="30" t="s">
        <v>124</v>
      </c>
      <c r="R1" s="31"/>
      <c r="S1" s="31"/>
      <c r="T1" s="31"/>
      <c r="U1" s="32"/>
      <c r="V1" s="4"/>
    </row>
    <row r="2" spans="1:23" s="7" customFormat="1" ht="48" customHeight="1" x14ac:dyDescent="0.25">
      <c r="A2" s="6" t="s">
        <v>126</v>
      </c>
      <c r="B2" s="6" t="s">
        <v>127</v>
      </c>
      <c r="C2" s="24" t="s">
        <v>128</v>
      </c>
      <c r="D2" s="6" t="s">
        <v>129</v>
      </c>
      <c r="E2" s="6" t="s">
        <v>130</v>
      </c>
      <c r="F2" s="6" t="s">
        <v>131</v>
      </c>
      <c r="G2" s="6" t="s">
        <v>132</v>
      </c>
      <c r="H2" s="6" t="s">
        <v>216</v>
      </c>
      <c r="I2" s="6" t="s">
        <v>133</v>
      </c>
      <c r="J2" s="6" t="s">
        <v>134</v>
      </c>
      <c r="K2" s="6" t="s">
        <v>135</v>
      </c>
      <c r="L2" s="6" t="s">
        <v>136</v>
      </c>
      <c r="M2" s="6" t="s">
        <v>125</v>
      </c>
      <c r="N2" s="6" t="s">
        <v>137</v>
      </c>
      <c r="O2" s="6" t="s">
        <v>138</v>
      </c>
      <c r="P2" s="6" t="s">
        <v>139</v>
      </c>
      <c r="Q2" s="6" t="s">
        <v>140</v>
      </c>
      <c r="R2" s="6" t="s">
        <v>141</v>
      </c>
      <c r="S2" s="6" t="s">
        <v>142</v>
      </c>
      <c r="T2" s="6" t="s">
        <v>142</v>
      </c>
      <c r="U2" s="6" t="s">
        <v>143</v>
      </c>
      <c r="V2" s="6" t="s">
        <v>144</v>
      </c>
      <c r="W2" s="7" t="s">
        <v>145</v>
      </c>
    </row>
    <row r="3" spans="1:23" x14ac:dyDescent="0.2">
      <c r="A3" s="13" t="s">
        <v>146</v>
      </c>
      <c r="B3" s="14">
        <v>109060</v>
      </c>
      <c r="C3" s="25" t="s">
        <v>1</v>
      </c>
      <c r="D3" s="22">
        <f>'Rates by District'!C2</f>
        <v>3.2273000000000001</v>
      </c>
      <c r="E3" s="22">
        <f>'Rates by District'!C3</f>
        <v>6.6699999999999995E-2</v>
      </c>
      <c r="F3" s="22">
        <f>'Rates by District'!C5</f>
        <v>5.1999999999999998E-2</v>
      </c>
      <c r="G3" s="22">
        <f>'Rates by District'!C59</f>
        <v>0.73</v>
      </c>
      <c r="H3" s="22">
        <f>'Rates by District'!C4</f>
        <v>3.8199999999999998E-2</v>
      </c>
      <c r="I3" s="9"/>
      <c r="J3" s="9"/>
      <c r="K3" s="22">
        <f>'Rates by District'!C6</f>
        <v>1.042</v>
      </c>
      <c r="L3" s="22">
        <f>'Rates by District'!C8</f>
        <v>3.9399999999999998E-2</v>
      </c>
      <c r="M3" s="22">
        <f>'Rates by District'!C7</f>
        <v>0.18310000000000001</v>
      </c>
      <c r="N3" s="22">
        <f>'Rates by District'!C9</f>
        <v>2.847</v>
      </c>
      <c r="O3" s="22">
        <f>'Rates by District'!C10-1</f>
        <v>2.2480000000000002</v>
      </c>
      <c r="P3" s="22">
        <f>'Rates by District'!C10-O3</f>
        <v>1</v>
      </c>
      <c r="Q3" s="9"/>
      <c r="R3" s="9"/>
      <c r="S3" s="9"/>
      <c r="T3" s="9"/>
      <c r="U3" s="9"/>
      <c r="V3" s="9">
        <f t="shared" ref="V3:V34" si="0">SUM(D3:U3)</f>
        <v>11.473700000000001</v>
      </c>
      <c r="W3" s="10">
        <f t="shared" ref="W3:W34" si="1">COUNT(D3:U3)-1</f>
        <v>10</v>
      </c>
    </row>
    <row r="4" spans="1:23" x14ac:dyDescent="0.2">
      <c r="A4" s="19" t="s">
        <v>147</v>
      </c>
      <c r="B4" s="14">
        <v>26894</v>
      </c>
      <c r="C4" s="26" t="s">
        <v>17</v>
      </c>
      <c r="D4" s="9">
        <f>$D$3</f>
        <v>3.2273000000000001</v>
      </c>
      <c r="E4" s="9">
        <f>$E$3</f>
        <v>6.6699999999999995E-2</v>
      </c>
      <c r="F4" s="9">
        <f>$F$3</f>
        <v>5.1999999999999998E-2</v>
      </c>
      <c r="G4" s="9">
        <f>$G$3</f>
        <v>0.73</v>
      </c>
      <c r="H4" s="9">
        <f>$H$3</f>
        <v>3.8199999999999998E-2</v>
      </c>
      <c r="I4" s="8"/>
      <c r="J4" s="9"/>
      <c r="K4" s="9">
        <f>$K$3</f>
        <v>1.042</v>
      </c>
      <c r="L4" s="9">
        <f>$L$3</f>
        <v>3.9399999999999998E-2</v>
      </c>
      <c r="M4" s="9">
        <f>$M$3</f>
        <v>0.18310000000000001</v>
      </c>
      <c r="N4" s="9">
        <f>$N$3</f>
        <v>2.847</v>
      </c>
      <c r="O4" s="9">
        <f>$O$3</f>
        <v>2.2480000000000002</v>
      </c>
      <c r="P4" s="9">
        <f t="shared" ref="P4:P64" si="2">$P$3</f>
        <v>1</v>
      </c>
      <c r="Q4" s="22">
        <f>'Rates by District'!C11</f>
        <v>3.2730000000000001</v>
      </c>
      <c r="R4" s="22">
        <f>'Rates by District'!C12</f>
        <v>0.1348</v>
      </c>
      <c r="S4" s="8"/>
      <c r="T4" s="22"/>
      <c r="U4" s="9"/>
      <c r="V4" s="9">
        <f t="shared" si="0"/>
        <v>14.881500000000001</v>
      </c>
      <c r="W4" s="10">
        <f t="shared" si="1"/>
        <v>12</v>
      </c>
    </row>
    <row r="5" spans="1:23" x14ac:dyDescent="0.2">
      <c r="A5" s="13" t="s">
        <v>148</v>
      </c>
      <c r="B5" s="14">
        <v>17707</v>
      </c>
      <c r="C5" s="26" t="s">
        <v>21</v>
      </c>
      <c r="D5" s="9">
        <f t="shared" ref="D5:D64" si="3">$D$3</f>
        <v>3.2273000000000001</v>
      </c>
      <c r="E5" s="9">
        <f t="shared" ref="E5:E65" si="4">$E$3</f>
        <v>6.6699999999999995E-2</v>
      </c>
      <c r="F5" s="9">
        <f t="shared" ref="F5:F65" si="5">$F$3</f>
        <v>5.1999999999999998E-2</v>
      </c>
      <c r="G5" s="9"/>
      <c r="H5" s="9">
        <f t="shared" ref="H5:H67" si="6">$H$3</f>
        <v>3.8199999999999998E-2</v>
      </c>
      <c r="I5" s="9"/>
      <c r="J5" s="9"/>
      <c r="K5" s="9">
        <f t="shared" ref="K5:K65" si="7">$K$3</f>
        <v>1.042</v>
      </c>
      <c r="L5" s="9">
        <f t="shared" ref="L5:L65" si="8">$L$3</f>
        <v>3.9399999999999998E-2</v>
      </c>
      <c r="M5" s="9">
        <f t="shared" ref="M5:M67" si="9">$M$3</f>
        <v>0.18310000000000001</v>
      </c>
      <c r="N5" s="9">
        <f t="shared" ref="N5:N65" si="10">$N$3</f>
        <v>2.847</v>
      </c>
      <c r="O5" s="9">
        <f t="shared" ref="O5:O65" si="11">$O$3</f>
        <v>2.2480000000000002</v>
      </c>
      <c r="P5" s="9">
        <f t="shared" si="2"/>
        <v>1</v>
      </c>
      <c r="Q5" s="22">
        <f>'Rates by District'!C13</f>
        <v>3.8450000000000002</v>
      </c>
      <c r="R5" s="22">
        <f>'Rates by District'!C14</f>
        <v>0.34050000000000002</v>
      </c>
      <c r="S5" s="8"/>
      <c r="T5" s="8"/>
      <c r="U5" s="12"/>
      <c r="V5" s="9">
        <f t="shared" si="0"/>
        <v>14.929200000000002</v>
      </c>
      <c r="W5" s="10">
        <f t="shared" si="1"/>
        <v>11</v>
      </c>
    </row>
    <row r="6" spans="1:23" ht="12" customHeight="1" x14ac:dyDescent="0.2">
      <c r="A6" s="13" t="s">
        <v>221</v>
      </c>
      <c r="B6" s="14">
        <v>3384</v>
      </c>
      <c r="C6" s="26" t="s">
        <v>223</v>
      </c>
      <c r="D6" s="9">
        <f t="shared" si="3"/>
        <v>3.2273000000000001</v>
      </c>
      <c r="E6" s="9">
        <f t="shared" si="4"/>
        <v>6.6699999999999995E-2</v>
      </c>
      <c r="F6" s="9">
        <f t="shared" si="5"/>
        <v>5.1999999999999998E-2</v>
      </c>
      <c r="G6" s="9"/>
      <c r="H6" s="9">
        <f t="shared" si="6"/>
        <v>3.8199999999999998E-2</v>
      </c>
      <c r="I6" s="9"/>
      <c r="J6" s="9"/>
      <c r="K6" s="9">
        <f t="shared" si="7"/>
        <v>1.042</v>
      </c>
      <c r="L6" s="9">
        <f t="shared" si="8"/>
        <v>3.9399999999999998E-2</v>
      </c>
      <c r="M6" s="9">
        <f t="shared" si="9"/>
        <v>0.18310000000000001</v>
      </c>
      <c r="N6" s="9">
        <f t="shared" si="10"/>
        <v>2.847</v>
      </c>
      <c r="O6" s="9">
        <f t="shared" si="11"/>
        <v>2.2480000000000002</v>
      </c>
      <c r="P6" s="9">
        <f t="shared" si="2"/>
        <v>1</v>
      </c>
      <c r="Q6" s="22">
        <f>'Rates by District'!C15</f>
        <v>1.96</v>
      </c>
      <c r="R6" s="22">
        <f>'Rates by District'!C16</f>
        <v>3.7999999999999999E-2</v>
      </c>
      <c r="S6" s="8"/>
      <c r="T6" s="8"/>
      <c r="U6" s="22">
        <f>'Rates by District'!C17</f>
        <v>0.55630000000000002</v>
      </c>
      <c r="V6" s="9">
        <f t="shared" si="0"/>
        <v>13.298000000000002</v>
      </c>
      <c r="W6" s="10">
        <f t="shared" ref="W6" si="12">COUNT(D6:U6)-1</f>
        <v>12</v>
      </c>
    </row>
    <row r="7" spans="1:23" ht="12.75" customHeight="1" x14ac:dyDescent="0.2">
      <c r="A7" s="13" t="s">
        <v>222</v>
      </c>
      <c r="B7" s="14">
        <v>3233</v>
      </c>
      <c r="C7" s="26" t="s">
        <v>224</v>
      </c>
      <c r="D7" s="9">
        <f t="shared" si="3"/>
        <v>3.2273000000000001</v>
      </c>
      <c r="E7" s="9">
        <f t="shared" si="4"/>
        <v>6.6699999999999995E-2</v>
      </c>
      <c r="F7" s="9">
        <f t="shared" si="5"/>
        <v>5.1999999999999998E-2</v>
      </c>
      <c r="G7" s="9"/>
      <c r="H7" s="9">
        <f t="shared" si="6"/>
        <v>3.8199999999999998E-2</v>
      </c>
      <c r="I7" s="9"/>
      <c r="J7" s="9"/>
      <c r="K7" s="9">
        <f t="shared" si="7"/>
        <v>1.042</v>
      </c>
      <c r="L7" s="9">
        <f t="shared" si="8"/>
        <v>3.9399999999999998E-2</v>
      </c>
      <c r="M7" s="9">
        <f t="shared" si="9"/>
        <v>0.18310000000000001</v>
      </c>
      <c r="N7" s="9">
        <f t="shared" si="10"/>
        <v>2.847</v>
      </c>
      <c r="O7" s="9">
        <f t="shared" si="11"/>
        <v>2.2480000000000002</v>
      </c>
      <c r="P7" s="9">
        <f t="shared" si="2"/>
        <v>1</v>
      </c>
      <c r="Q7" s="22">
        <f>'Rates by District'!C15</f>
        <v>1.96</v>
      </c>
      <c r="R7" s="22">
        <f>'Rates by District'!C16</f>
        <v>3.7999999999999999E-2</v>
      </c>
      <c r="S7" s="8"/>
      <c r="T7" s="8"/>
      <c r="U7" s="22">
        <f>'Rates by District'!C18</f>
        <v>0.1391</v>
      </c>
      <c r="V7" s="9">
        <f>SUM(D7:U7)</f>
        <v>12.880800000000001</v>
      </c>
      <c r="W7" s="10">
        <f>COUNT(D7:U7)-1</f>
        <v>12</v>
      </c>
    </row>
    <row r="8" spans="1:23" x14ac:dyDescent="0.2">
      <c r="A8" s="13" t="s">
        <v>149</v>
      </c>
      <c r="B8" s="14">
        <v>75782</v>
      </c>
      <c r="C8" s="26" t="s">
        <v>29</v>
      </c>
      <c r="D8" s="9">
        <f t="shared" si="3"/>
        <v>3.2273000000000001</v>
      </c>
      <c r="E8" s="9">
        <f t="shared" si="4"/>
        <v>6.6699999999999995E-2</v>
      </c>
      <c r="F8" s="9">
        <f t="shared" si="5"/>
        <v>5.1999999999999998E-2</v>
      </c>
      <c r="G8" s="9"/>
      <c r="H8" s="9">
        <f t="shared" si="6"/>
        <v>3.8199999999999998E-2</v>
      </c>
      <c r="I8" s="9"/>
      <c r="J8" s="9"/>
      <c r="K8" s="9">
        <f t="shared" si="7"/>
        <v>1.042</v>
      </c>
      <c r="L8" s="9">
        <f t="shared" si="8"/>
        <v>3.9399999999999998E-2</v>
      </c>
      <c r="M8" s="9">
        <f t="shared" si="9"/>
        <v>0.18310000000000001</v>
      </c>
      <c r="N8" s="9">
        <f t="shared" si="10"/>
        <v>2.847</v>
      </c>
      <c r="O8" s="9">
        <f t="shared" si="11"/>
        <v>2.2480000000000002</v>
      </c>
      <c r="P8" s="9">
        <f t="shared" si="2"/>
        <v>1</v>
      </c>
      <c r="Q8" s="22">
        <f>'Rates by District'!C19</f>
        <v>3.7667000000000002</v>
      </c>
      <c r="R8" s="9"/>
      <c r="S8" s="9"/>
      <c r="T8" s="9"/>
      <c r="U8" s="9"/>
      <c r="V8" s="9">
        <f t="shared" si="0"/>
        <v>14.510400000000001</v>
      </c>
      <c r="W8" s="10">
        <f t="shared" si="1"/>
        <v>10</v>
      </c>
    </row>
    <row r="9" spans="1:23" ht="12.75" customHeight="1" x14ac:dyDescent="0.2">
      <c r="A9" s="13" t="s">
        <v>150</v>
      </c>
      <c r="B9" s="14">
        <v>295</v>
      </c>
      <c r="C9" s="26" t="s">
        <v>31</v>
      </c>
      <c r="D9" s="9">
        <f t="shared" si="3"/>
        <v>3.2273000000000001</v>
      </c>
      <c r="E9" s="9">
        <f t="shared" si="4"/>
        <v>6.6699999999999995E-2</v>
      </c>
      <c r="F9" s="9">
        <f t="shared" si="5"/>
        <v>5.1999999999999998E-2</v>
      </c>
      <c r="G9" s="9">
        <f t="shared" ref="G9:G17" si="13">$G$3</f>
        <v>0.73</v>
      </c>
      <c r="H9" s="9">
        <f t="shared" si="6"/>
        <v>3.8199999999999998E-2</v>
      </c>
      <c r="I9" s="9"/>
      <c r="J9" s="22">
        <f>'Rates by District'!C20</f>
        <v>0</v>
      </c>
      <c r="K9" s="9">
        <f t="shared" si="7"/>
        <v>1.042</v>
      </c>
      <c r="L9" s="9">
        <f t="shared" si="8"/>
        <v>3.9399999999999998E-2</v>
      </c>
      <c r="M9" s="9">
        <f t="shared" si="9"/>
        <v>0.18310000000000001</v>
      </c>
      <c r="N9" s="9">
        <f t="shared" si="10"/>
        <v>2.847</v>
      </c>
      <c r="O9" s="9">
        <f t="shared" si="11"/>
        <v>2.2480000000000002</v>
      </c>
      <c r="P9" s="9">
        <f t="shared" si="2"/>
        <v>1</v>
      </c>
      <c r="Q9" s="9"/>
      <c r="R9" s="9"/>
      <c r="S9" s="9"/>
      <c r="T9" s="9"/>
      <c r="U9" s="9"/>
      <c r="V9" s="9">
        <f t="shared" si="0"/>
        <v>11.473700000000001</v>
      </c>
      <c r="W9" s="10">
        <f t="shared" si="1"/>
        <v>11</v>
      </c>
    </row>
    <row r="10" spans="1:23" x14ac:dyDescent="0.2">
      <c r="A10" s="13" t="s">
        <v>151</v>
      </c>
      <c r="B10" s="14">
        <v>137</v>
      </c>
      <c r="C10" s="26" t="s">
        <v>33</v>
      </c>
      <c r="D10" s="9">
        <f t="shared" si="3"/>
        <v>3.2273000000000001</v>
      </c>
      <c r="E10" s="9">
        <f t="shared" si="4"/>
        <v>6.6699999999999995E-2</v>
      </c>
      <c r="F10" s="9">
        <f t="shared" si="5"/>
        <v>5.1999999999999998E-2</v>
      </c>
      <c r="G10" s="9">
        <f t="shared" si="13"/>
        <v>0.73</v>
      </c>
      <c r="H10" s="9">
        <f t="shared" si="6"/>
        <v>3.8199999999999998E-2</v>
      </c>
      <c r="I10" s="9"/>
      <c r="J10" s="22">
        <f>'Rates by District'!C21</f>
        <v>0.23499999999999999</v>
      </c>
      <c r="K10" s="9">
        <f t="shared" si="7"/>
        <v>1.042</v>
      </c>
      <c r="L10" s="9">
        <f t="shared" si="8"/>
        <v>3.9399999999999998E-2</v>
      </c>
      <c r="M10" s="9">
        <f t="shared" si="9"/>
        <v>0.18310000000000001</v>
      </c>
      <c r="N10" s="9">
        <f t="shared" si="10"/>
        <v>2.847</v>
      </c>
      <c r="O10" s="9">
        <f t="shared" si="11"/>
        <v>2.2480000000000002</v>
      </c>
      <c r="P10" s="9">
        <f t="shared" si="2"/>
        <v>1</v>
      </c>
      <c r="Q10" s="9"/>
      <c r="R10" s="9"/>
      <c r="S10" s="9"/>
      <c r="T10" s="9"/>
      <c r="U10" s="9"/>
      <c r="V10" s="9">
        <f t="shared" si="0"/>
        <v>11.7087</v>
      </c>
      <c r="W10" s="10">
        <f t="shared" si="1"/>
        <v>11</v>
      </c>
    </row>
    <row r="11" spans="1:23" x14ac:dyDescent="0.2">
      <c r="A11" s="13" t="s">
        <v>152</v>
      </c>
      <c r="B11" s="14">
        <v>1120</v>
      </c>
      <c r="C11" s="26" t="s">
        <v>35</v>
      </c>
      <c r="D11" s="9">
        <f t="shared" si="3"/>
        <v>3.2273000000000001</v>
      </c>
      <c r="E11" s="9">
        <f t="shared" si="4"/>
        <v>6.6699999999999995E-2</v>
      </c>
      <c r="F11" s="9">
        <f t="shared" si="5"/>
        <v>5.1999999999999998E-2</v>
      </c>
      <c r="G11" s="9">
        <f t="shared" si="13"/>
        <v>0.73</v>
      </c>
      <c r="H11" s="9">
        <f t="shared" si="6"/>
        <v>3.8199999999999998E-2</v>
      </c>
      <c r="I11" s="9"/>
      <c r="J11" s="22">
        <f>'Rates by District'!C22</f>
        <v>0.19650000000000001</v>
      </c>
      <c r="K11" s="9">
        <f t="shared" si="7"/>
        <v>1.042</v>
      </c>
      <c r="L11" s="9">
        <f t="shared" si="8"/>
        <v>3.9399999999999998E-2</v>
      </c>
      <c r="M11" s="9">
        <f t="shared" si="9"/>
        <v>0.18310000000000001</v>
      </c>
      <c r="N11" s="9">
        <f t="shared" si="10"/>
        <v>2.847</v>
      </c>
      <c r="O11" s="9">
        <f t="shared" si="11"/>
        <v>2.2480000000000002</v>
      </c>
      <c r="P11" s="9">
        <f t="shared" si="2"/>
        <v>1</v>
      </c>
      <c r="Q11" s="9"/>
      <c r="R11" s="9"/>
      <c r="S11" s="9"/>
      <c r="T11" s="9"/>
      <c r="U11" s="9"/>
      <c r="V11" s="9">
        <f t="shared" si="0"/>
        <v>11.670200000000001</v>
      </c>
      <c r="W11" s="10">
        <f t="shared" si="1"/>
        <v>11</v>
      </c>
    </row>
    <row r="12" spans="1:23" x14ac:dyDescent="0.2">
      <c r="A12" s="13" t="s">
        <v>153</v>
      </c>
      <c r="B12" s="14">
        <v>1105</v>
      </c>
      <c r="C12" s="26" t="s">
        <v>37</v>
      </c>
      <c r="D12" s="9">
        <f t="shared" si="3"/>
        <v>3.2273000000000001</v>
      </c>
      <c r="E12" s="9">
        <f t="shared" si="4"/>
        <v>6.6699999999999995E-2</v>
      </c>
      <c r="F12" s="9">
        <f t="shared" si="5"/>
        <v>5.1999999999999998E-2</v>
      </c>
      <c r="G12" s="9">
        <f t="shared" si="13"/>
        <v>0.73</v>
      </c>
      <c r="H12" s="9">
        <f t="shared" si="6"/>
        <v>3.8199999999999998E-2</v>
      </c>
      <c r="I12" s="9"/>
      <c r="J12" s="22">
        <f>'Rates by District'!C23</f>
        <v>9.8100000000000007E-2</v>
      </c>
      <c r="K12" s="9">
        <f t="shared" si="7"/>
        <v>1.042</v>
      </c>
      <c r="L12" s="9">
        <f t="shared" si="8"/>
        <v>3.9399999999999998E-2</v>
      </c>
      <c r="M12" s="9">
        <f t="shared" si="9"/>
        <v>0.18310000000000001</v>
      </c>
      <c r="N12" s="9">
        <f t="shared" si="10"/>
        <v>2.847</v>
      </c>
      <c r="O12" s="9">
        <f t="shared" si="11"/>
        <v>2.2480000000000002</v>
      </c>
      <c r="P12" s="9">
        <f t="shared" si="2"/>
        <v>1</v>
      </c>
      <c r="Q12" s="9"/>
      <c r="R12" s="9"/>
      <c r="S12" s="9"/>
      <c r="T12" s="9"/>
      <c r="U12" s="9"/>
      <c r="V12" s="9">
        <f t="shared" si="0"/>
        <v>11.5718</v>
      </c>
      <c r="W12" s="10">
        <f t="shared" si="1"/>
        <v>11</v>
      </c>
    </row>
    <row r="13" spans="1:23" ht="22.5" x14ac:dyDescent="0.2">
      <c r="A13" s="13" t="s">
        <v>154</v>
      </c>
      <c r="B13" s="14">
        <v>496</v>
      </c>
      <c r="C13" s="26" t="s">
        <v>225</v>
      </c>
      <c r="D13" s="9">
        <f t="shared" si="3"/>
        <v>3.2273000000000001</v>
      </c>
      <c r="E13" s="9">
        <f t="shared" si="4"/>
        <v>6.6699999999999995E-2</v>
      </c>
      <c r="F13" s="9">
        <f t="shared" si="5"/>
        <v>5.1999999999999998E-2</v>
      </c>
      <c r="G13" s="9">
        <f t="shared" si="13"/>
        <v>0.73</v>
      </c>
      <c r="H13" s="9">
        <f t="shared" si="6"/>
        <v>3.8199999999999998E-2</v>
      </c>
      <c r="I13" s="22">
        <f>'Rates by District'!C61</f>
        <v>0.03</v>
      </c>
      <c r="J13" s="9">
        <f>J12</f>
        <v>9.8100000000000007E-2</v>
      </c>
      <c r="K13" s="9">
        <f t="shared" si="7"/>
        <v>1.042</v>
      </c>
      <c r="L13" s="9">
        <f t="shared" si="8"/>
        <v>3.9399999999999998E-2</v>
      </c>
      <c r="M13" s="9">
        <f t="shared" si="9"/>
        <v>0.18310000000000001</v>
      </c>
      <c r="N13" s="9">
        <f t="shared" si="10"/>
        <v>2.847</v>
      </c>
      <c r="O13" s="9">
        <f t="shared" si="11"/>
        <v>2.2480000000000002</v>
      </c>
      <c r="P13" s="9">
        <f t="shared" si="2"/>
        <v>1</v>
      </c>
      <c r="Q13" s="9"/>
      <c r="R13" s="9"/>
      <c r="S13" s="9"/>
      <c r="T13" s="9"/>
      <c r="U13" s="9"/>
      <c r="V13" s="9">
        <f t="shared" si="0"/>
        <v>11.601800000000001</v>
      </c>
      <c r="W13" s="10">
        <f t="shared" si="1"/>
        <v>12</v>
      </c>
    </row>
    <row r="14" spans="1:23" ht="22.5" x14ac:dyDescent="0.2">
      <c r="A14" s="13" t="s">
        <v>155</v>
      </c>
      <c r="B14" s="14">
        <v>339</v>
      </c>
      <c r="C14" s="26" t="s">
        <v>39</v>
      </c>
      <c r="D14" s="9">
        <f t="shared" si="3"/>
        <v>3.2273000000000001</v>
      </c>
      <c r="E14" s="9">
        <f t="shared" si="4"/>
        <v>6.6699999999999995E-2</v>
      </c>
      <c r="F14" s="9">
        <f t="shared" si="5"/>
        <v>5.1999999999999998E-2</v>
      </c>
      <c r="G14" s="9">
        <f t="shared" si="13"/>
        <v>0.73</v>
      </c>
      <c r="H14" s="9">
        <f t="shared" si="6"/>
        <v>3.8199999999999998E-2</v>
      </c>
      <c r="I14" s="9"/>
      <c r="J14" s="22">
        <f>'Rates by District'!C24</f>
        <v>0.1328</v>
      </c>
      <c r="K14" s="9">
        <f t="shared" si="7"/>
        <v>1.042</v>
      </c>
      <c r="L14" s="9">
        <f t="shared" si="8"/>
        <v>3.9399999999999998E-2</v>
      </c>
      <c r="M14" s="9">
        <f t="shared" si="9"/>
        <v>0.18310000000000001</v>
      </c>
      <c r="N14" s="9">
        <f t="shared" si="10"/>
        <v>2.847</v>
      </c>
      <c r="O14" s="9">
        <f t="shared" si="11"/>
        <v>2.2480000000000002</v>
      </c>
      <c r="P14" s="9">
        <f t="shared" si="2"/>
        <v>1</v>
      </c>
      <c r="Q14" s="9"/>
      <c r="R14" s="9"/>
      <c r="S14" s="9"/>
      <c r="T14" s="9"/>
      <c r="U14" s="9"/>
      <c r="V14" s="9">
        <f t="shared" si="0"/>
        <v>11.6065</v>
      </c>
      <c r="W14" s="10">
        <f t="shared" si="1"/>
        <v>11</v>
      </c>
    </row>
    <row r="15" spans="1:23" x14ac:dyDescent="0.2">
      <c r="A15" s="13" t="s">
        <v>156</v>
      </c>
      <c r="B15" s="14">
        <v>189</v>
      </c>
      <c r="C15" s="26" t="s">
        <v>41</v>
      </c>
      <c r="D15" s="9">
        <f t="shared" si="3"/>
        <v>3.2273000000000001</v>
      </c>
      <c r="E15" s="9">
        <f t="shared" si="4"/>
        <v>6.6699999999999995E-2</v>
      </c>
      <c r="F15" s="9">
        <f t="shared" si="5"/>
        <v>5.1999999999999998E-2</v>
      </c>
      <c r="G15" s="9">
        <f t="shared" si="13"/>
        <v>0.73</v>
      </c>
      <c r="H15" s="9">
        <f t="shared" si="6"/>
        <v>3.8199999999999998E-2</v>
      </c>
      <c r="I15" s="9"/>
      <c r="J15" s="22">
        <f>'Rates by District'!C25</f>
        <v>0.1618</v>
      </c>
      <c r="K15" s="9">
        <f t="shared" si="7"/>
        <v>1.042</v>
      </c>
      <c r="L15" s="9">
        <f t="shared" si="8"/>
        <v>3.9399999999999998E-2</v>
      </c>
      <c r="M15" s="9">
        <f t="shared" si="9"/>
        <v>0.18310000000000001</v>
      </c>
      <c r="N15" s="9">
        <f t="shared" si="10"/>
        <v>2.847</v>
      </c>
      <c r="O15" s="9">
        <f t="shared" si="11"/>
        <v>2.2480000000000002</v>
      </c>
      <c r="P15" s="9">
        <f t="shared" si="2"/>
        <v>1</v>
      </c>
      <c r="Q15" s="9"/>
      <c r="R15" s="9"/>
      <c r="S15" s="9"/>
      <c r="T15" s="9"/>
      <c r="U15" s="9"/>
      <c r="V15" s="9">
        <f t="shared" si="0"/>
        <v>11.6355</v>
      </c>
      <c r="W15" s="10">
        <f t="shared" si="1"/>
        <v>11</v>
      </c>
    </row>
    <row r="16" spans="1:23" x14ac:dyDescent="0.2">
      <c r="A16" s="13" t="s">
        <v>157</v>
      </c>
      <c r="B16" s="14">
        <v>1760</v>
      </c>
      <c r="C16" s="26" t="s">
        <v>43</v>
      </c>
      <c r="D16" s="9">
        <f t="shared" si="3"/>
        <v>3.2273000000000001</v>
      </c>
      <c r="E16" s="9">
        <f t="shared" si="4"/>
        <v>6.6699999999999995E-2</v>
      </c>
      <c r="F16" s="9">
        <f t="shared" si="5"/>
        <v>5.1999999999999998E-2</v>
      </c>
      <c r="G16" s="9">
        <f t="shared" si="13"/>
        <v>0.73</v>
      </c>
      <c r="H16" s="9">
        <f t="shared" si="6"/>
        <v>3.8199999999999998E-2</v>
      </c>
      <c r="I16" s="9"/>
      <c r="J16" s="22">
        <f>'Rates by District'!C26</f>
        <v>9.3299999999999994E-2</v>
      </c>
      <c r="K16" s="9">
        <f t="shared" si="7"/>
        <v>1.042</v>
      </c>
      <c r="L16" s="9">
        <f t="shared" si="8"/>
        <v>3.9399999999999998E-2</v>
      </c>
      <c r="M16" s="9">
        <f t="shared" si="9"/>
        <v>0.18310000000000001</v>
      </c>
      <c r="N16" s="9">
        <f t="shared" si="10"/>
        <v>2.847</v>
      </c>
      <c r="O16" s="9">
        <f t="shared" si="11"/>
        <v>2.2480000000000002</v>
      </c>
      <c r="P16" s="9">
        <f t="shared" si="2"/>
        <v>1</v>
      </c>
      <c r="Q16" s="9"/>
      <c r="R16" s="9"/>
      <c r="S16" s="9"/>
      <c r="T16" s="9"/>
      <c r="U16" s="9"/>
      <c r="V16" s="9">
        <f t="shared" si="0"/>
        <v>11.567</v>
      </c>
      <c r="W16" s="10">
        <f t="shared" si="1"/>
        <v>11</v>
      </c>
    </row>
    <row r="17" spans="1:23" ht="22.5" x14ac:dyDescent="0.2">
      <c r="A17" s="13" t="s">
        <v>158</v>
      </c>
      <c r="B17" s="14">
        <v>187</v>
      </c>
      <c r="C17" s="26" t="s">
        <v>226</v>
      </c>
      <c r="D17" s="9">
        <f t="shared" si="3"/>
        <v>3.2273000000000001</v>
      </c>
      <c r="E17" s="9">
        <f t="shared" si="4"/>
        <v>6.6699999999999995E-2</v>
      </c>
      <c r="F17" s="9">
        <f t="shared" si="5"/>
        <v>5.1999999999999998E-2</v>
      </c>
      <c r="G17" s="9">
        <f t="shared" si="13"/>
        <v>0.73</v>
      </c>
      <c r="H17" s="9">
        <f t="shared" si="6"/>
        <v>3.8199999999999998E-2</v>
      </c>
      <c r="I17" s="9">
        <f>$I$13</f>
        <v>0.03</v>
      </c>
      <c r="J17" s="9">
        <f>J16</f>
        <v>9.3299999999999994E-2</v>
      </c>
      <c r="K17" s="9">
        <f t="shared" si="7"/>
        <v>1.042</v>
      </c>
      <c r="L17" s="9">
        <f t="shared" si="8"/>
        <v>3.9399999999999998E-2</v>
      </c>
      <c r="M17" s="9">
        <f t="shared" si="9"/>
        <v>0.18310000000000001</v>
      </c>
      <c r="N17" s="9">
        <f t="shared" si="10"/>
        <v>2.847</v>
      </c>
      <c r="O17" s="9">
        <f t="shared" si="11"/>
        <v>2.2480000000000002</v>
      </c>
      <c r="P17" s="9">
        <f t="shared" si="2"/>
        <v>1</v>
      </c>
      <c r="Q17" s="9"/>
      <c r="R17" s="9"/>
      <c r="S17" s="9"/>
      <c r="T17" s="9"/>
      <c r="U17" s="9"/>
      <c r="V17" s="9">
        <f t="shared" si="0"/>
        <v>11.597000000000001</v>
      </c>
      <c r="W17" s="10">
        <f t="shared" si="1"/>
        <v>12</v>
      </c>
    </row>
    <row r="18" spans="1:23" x14ac:dyDescent="0.2">
      <c r="A18" s="13" t="s">
        <v>159</v>
      </c>
      <c r="B18" s="14">
        <v>4126</v>
      </c>
      <c r="C18" s="26" t="s">
        <v>45</v>
      </c>
      <c r="D18" s="9">
        <f t="shared" si="3"/>
        <v>3.2273000000000001</v>
      </c>
      <c r="E18" s="9">
        <f t="shared" si="4"/>
        <v>6.6699999999999995E-2</v>
      </c>
      <c r="F18" s="9">
        <f t="shared" si="5"/>
        <v>5.1999999999999998E-2</v>
      </c>
      <c r="G18" s="9">
        <f t="shared" ref="G18:G23" si="14">$G$3</f>
        <v>0.73</v>
      </c>
      <c r="H18" s="9">
        <f t="shared" si="6"/>
        <v>3.8199999999999998E-2</v>
      </c>
      <c r="I18" s="9"/>
      <c r="J18" s="22">
        <f>'Rates by District'!C27</f>
        <v>4.3799999999999999E-2</v>
      </c>
      <c r="K18" s="9">
        <f t="shared" si="7"/>
        <v>1.042</v>
      </c>
      <c r="L18" s="9">
        <f t="shared" si="8"/>
        <v>3.9399999999999998E-2</v>
      </c>
      <c r="M18" s="9">
        <f t="shared" si="9"/>
        <v>0.18310000000000001</v>
      </c>
      <c r="N18" s="9">
        <f t="shared" si="10"/>
        <v>2.847</v>
      </c>
      <c r="O18" s="9">
        <f t="shared" si="11"/>
        <v>2.2480000000000002</v>
      </c>
      <c r="P18" s="9">
        <f t="shared" si="2"/>
        <v>1</v>
      </c>
      <c r="Q18" s="9"/>
      <c r="R18" s="9"/>
      <c r="S18" s="9"/>
      <c r="T18" s="9"/>
      <c r="U18" s="9"/>
      <c r="V18" s="9">
        <f t="shared" si="0"/>
        <v>11.517499999999998</v>
      </c>
      <c r="W18" s="10">
        <f t="shared" si="1"/>
        <v>11</v>
      </c>
    </row>
    <row r="19" spans="1:23" ht="22.5" x14ac:dyDescent="0.2">
      <c r="A19" s="13" t="s">
        <v>160</v>
      </c>
      <c r="B19" s="14">
        <v>452</v>
      </c>
      <c r="C19" s="26" t="s">
        <v>227</v>
      </c>
      <c r="D19" s="9">
        <f t="shared" si="3"/>
        <v>3.2273000000000001</v>
      </c>
      <c r="E19" s="9">
        <f t="shared" si="4"/>
        <v>6.6699999999999995E-2</v>
      </c>
      <c r="F19" s="9">
        <f t="shared" si="5"/>
        <v>5.1999999999999998E-2</v>
      </c>
      <c r="G19" s="9">
        <f t="shared" si="14"/>
        <v>0.73</v>
      </c>
      <c r="H19" s="9">
        <f t="shared" si="6"/>
        <v>3.8199999999999998E-2</v>
      </c>
      <c r="I19" s="9">
        <f>$I$13</f>
        <v>0.03</v>
      </c>
      <c r="J19" s="9">
        <f>J18</f>
        <v>4.3799999999999999E-2</v>
      </c>
      <c r="K19" s="9">
        <f t="shared" si="7"/>
        <v>1.042</v>
      </c>
      <c r="L19" s="9">
        <f t="shared" si="8"/>
        <v>3.9399999999999998E-2</v>
      </c>
      <c r="M19" s="9">
        <f t="shared" si="9"/>
        <v>0.18310000000000001</v>
      </c>
      <c r="N19" s="9">
        <f t="shared" si="10"/>
        <v>2.847</v>
      </c>
      <c r="O19" s="9">
        <f t="shared" si="11"/>
        <v>2.2480000000000002</v>
      </c>
      <c r="P19" s="9">
        <f t="shared" si="2"/>
        <v>1</v>
      </c>
      <c r="Q19" s="9"/>
      <c r="R19" s="9"/>
      <c r="S19" s="9"/>
      <c r="T19" s="9"/>
      <c r="U19" s="9"/>
      <c r="V19" s="9">
        <f t="shared" si="0"/>
        <v>11.547499999999999</v>
      </c>
      <c r="W19" s="10">
        <f t="shared" si="1"/>
        <v>12</v>
      </c>
    </row>
    <row r="20" spans="1:23" x14ac:dyDescent="0.2">
      <c r="A20" s="13" t="s">
        <v>161</v>
      </c>
      <c r="B20" s="14">
        <v>6233</v>
      </c>
      <c r="C20" s="26" t="s">
        <v>47</v>
      </c>
      <c r="D20" s="9">
        <f t="shared" si="3"/>
        <v>3.2273000000000001</v>
      </c>
      <c r="E20" s="9">
        <f t="shared" si="4"/>
        <v>6.6699999999999995E-2</v>
      </c>
      <c r="F20" s="9">
        <f t="shared" si="5"/>
        <v>5.1999999999999998E-2</v>
      </c>
      <c r="G20" s="9">
        <f t="shared" si="14"/>
        <v>0.73</v>
      </c>
      <c r="H20" s="9">
        <f t="shared" si="6"/>
        <v>3.8199999999999998E-2</v>
      </c>
      <c r="I20" s="9"/>
      <c r="J20" s="22">
        <f>'Rates by District'!C28</f>
        <v>4.0000000000000001E-3</v>
      </c>
      <c r="K20" s="9">
        <f t="shared" si="7"/>
        <v>1.042</v>
      </c>
      <c r="L20" s="9">
        <f t="shared" si="8"/>
        <v>3.9399999999999998E-2</v>
      </c>
      <c r="M20" s="9">
        <f t="shared" si="9"/>
        <v>0.18310000000000001</v>
      </c>
      <c r="N20" s="9">
        <f t="shared" si="10"/>
        <v>2.847</v>
      </c>
      <c r="O20" s="9">
        <f t="shared" si="11"/>
        <v>2.2480000000000002</v>
      </c>
      <c r="P20" s="9">
        <f t="shared" si="2"/>
        <v>1</v>
      </c>
      <c r="Q20" s="9"/>
      <c r="R20" s="9"/>
      <c r="S20" s="9"/>
      <c r="T20" s="9"/>
      <c r="U20" s="9"/>
      <c r="V20" s="9">
        <f t="shared" si="0"/>
        <v>11.477699999999999</v>
      </c>
      <c r="W20" s="10">
        <f t="shared" si="1"/>
        <v>11</v>
      </c>
    </row>
    <row r="21" spans="1:23" ht="22.5" x14ac:dyDescent="0.2">
      <c r="A21" s="13" t="s">
        <v>162</v>
      </c>
      <c r="B21" s="14">
        <v>3977</v>
      </c>
      <c r="C21" s="26" t="s">
        <v>228</v>
      </c>
      <c r="D21" s="9">
        <f t="shared" si="3"/>
        <v>3.2273000000000001</v>
      </c>
      <c r="E21" s="9">
        <f t="shared" si="4"/>
        <v>6.6699999999999995E-2</v>
      </c>
      <c r="F21" s="9">
        <f t="shared" si="5"/>
        <v>5.1999999999999998E-2</v>
      </c>
      <c r="G21" s="9">
        <f t="shared" si="14"/>
        <v>0.73</v>
      </c>
      <c r="H21" s="9">
        <f t="shared" si="6"/>
        <v>3.8199999999999998E-2</v>
      </c>
      <c r="I21" s="9">
        <f>$I$13</f>
        <v>0.03</v>
      </c>
      <c r="J21" s="9">
        <f>J20</f>
        <v>4.0000000000000001E-3</v>
      </c>
      <c r="K21" s="9">
        <f t="shared" si="7"/>
        <v>1.042</v>
      </c>
      <c r="L21" s="9">
        <f t="shared" si="8"/>
        <v>3.9399999999999998E-2</v>
      </c>
      <c r="M21" s="9">
        <f t="shared" si="9"/>
        <v>0.18310000000000001</v>
      </c>
      <c r="N21" s="9">
        <f t="shared" si="10"/>
        <v>2.847</v>
      </c>
      <c r="O21" s="9">
        <f t="shared" si="11"/>
        <v>2.2480000000000002</v>
      </c>
      <c r="P21" s="9">
        <f t="shared" si="2"/>
        <v>1</v>
      </c>
      <c r="Q21" s="9"/>
      <c r="R21" s="9"/>
      <c r="S21" s="9"/>
      <c r="T21" s="9"/>
      <c r="U21" s="9"/>
      <c r="V21" s="9">
        <f t="shared" si="0"/>
        <v>11.5077</v>
      </c>
      <c r="W21" s="10">
        <f t="shared" si="1"/>
        <v>12</v>
      </c>
    </row>
    <row r="22" spans="1:23" ht="22.5" x14ac:dyDescent="0.2">
      <c r="A22" s="13" t="s">
        <v>163</v>
      </c>
      <c r="B22" s="14">
        <v>83</v>
      </c>
      <c r="C22" s="26" t="s">
        <v>229</v>
      </c>
      <c r="D22" s="9">
        <f t="shared" si="3"/>
        <v>3.2273000000000001</v>
      </c>
      <c r="E22" s="9">
        <f t="shared" si="4"/>
        <v>6.6699999999999995E-2</v>
      </c>
      <c r="F22" s="9">
        <f t="shared" si="5"/>
        <v>5.1999999999999998E-2</v>
      </c>
      <c r="G22" s="9">
        <f t="shared" si="14"/>
        <v>0.73</v>
      </c>
      <c r="H22" s="9">
        <f t="shared" si="6"/>
        <v>3.8199999999999998E-2</v>
      </c>
      <c r="I22" s="9"/>
      <c r="J22" s="9">
        <f>J21</f>
        <v>4.0000000000000001E-3</v>
      </c>
      <c r="K22" s="9">
        <f t="shared" si="7"/>
        <v>1.042</v>
      </c>
      <c r="L22" s="9">
        <f t="shared" si="8"/>
        <v>3.9399999999999998E-2</v>
      </c>
      <c r="M22" s="9">
        <f t="shared" si="9"/>
        <v>0.18310000000000001</v>
      </c>
      <c r="N22" s="9">
        <f t="shared" si="10"/>
        <v>2.847</v>
      </c>
      <c r="O22" s="9">
        <f t="shared" si="11"/>
        <v>2.2480000000000002</v>
      </c>
      <c r="P22" s="9">
        <f t="shared" si="2"/>
        <v>1</v>
      </c>
      <c r="Q22" s="9"/>
      <c r="R22" s="9"/>
      <c r="S22" s="22">
        <f>'Rates by District'!C64</f>
        <v>2.4647000000000001</v>
      </c>
      <c r="T22" s="8"/>
      <c r="U22" s="9"/>
      <c r="V22" s="9">
        <f t="shared" si="0"/>
        <v>13.942399999999999</v>
      </c>
      <c r="W22" s="10">
        <f t="shared" si="1"/>
        <v>12</v>
      </c>
    </row>
    <row r="23" spans="1:23" x14ac:dyDescent="0.2">
      <c r="A23" s="13" t="s">
        <v>164</v>
      </c>
      <c r="B23" s="14">
        <v>1805</v>
      </c>
      <c r="C23" s="26" t="s">
        <v>49</v>
      </c>
      <c r="D23" s="9">
        <f t="shared" si="3"/>
        <v>3.2273000000000001</v>
      </c>
      <c r="E23" s="9">
        <f t="shared" si="4"/>
        <v>6.6699999999999995E-2</v>
      </c>
      <c r="F23" s="9">
        <f t="shared" si="5"/>
        <v>5.1999999999999998E-2</v>
      </c>
      <c r="G23" s="9">
        <f t="shared" si="14"/>
        <v>0.73</v>
      </c>
      <c r="H23" s="9">
        <f t="shared" si="6"/>
        <v>3.8199999999999998E-2</v>
      </c>
      <c r="I23" s="9"/>
      <c r="J23" s="22">
        <f>'Rates by District'!C29</f>
        <v>0.1371</v>
      </c>
      <c r="K23" s="9">
        <f t="shared" si="7"/>
        <v>1.042</v>
      </c>
      <c r="L23" s="9">
        <f t="shared" si="8"/>
        <v>3.9399999999999998E-2</v>
      </c>
      <c r="M23" s="9">
        <f t="shared" si="9"/>
        <v>0.18310000000000001</v>
      </c>
      <c r="N23" s="9">
        <f t="shared" si="10"/>
        <v>2.847</v>
      </c>
      <c r="O23" s="9">
        <f t="shared" si="11"/>
        <v>2.2480000000000002</v>
      </c>
      <c r="P23" s="9">
        <f t="shared" si="2"/>
        <v>1</v>
      </c>
      <c r="Q23" s="9"/>
      <c r="R23" s="9"/>
      <c r="S23" s="9"/>
      <c r="T23" s="9"/>
      <c r="U23" s="9"/>
      <c r="V23" s="9">
        <f t="shared" si="0"/>
        <v>11.610800000000001</v>
      </c>
      <c r="W23" s="10">
        <f t="shared" si="1"/>
        <v>11</v>
      </c>
    </row>
    <row r="24" spans="1:23" x14ac:dyDescent="0.2">
      <c r="A24" s="13" t="s">
        <v>165</v>
      </c>
      <c r="B24" s="14">
        <v>3194</v>
      </c>
      <c r="C24" s="26" t="s">
        <v>51</v>
      </c>
      <c r="D24" s="9">
        <f t="shared" si="3"/>
        <v>3.2273000000000001</v>
      </c>
      <c r="E24" s="9">
        <f t="shared" si="4"/>
        <v>6.6699999999999995E-2</v>
      </c>
      <c r="F24" s="9">
        <f t="shared" si="5"/>
        <v>5.1999999999999998E-2</v>
      </c>
      <c r="G24" s="9">
        <f t="shared" ref="G24:G67" si="15">$G$3</f>
        <v>0.73</v>
      </c>
      <c r="H24" s="9">
        <f t="shared" si="6"/>
        <v>3.8199999999999998E-2</v>
      </c>
      <c r="I24" s="9"/>
      <c r="J24" s="22">
        <f>'Rates by District'!C30</f>
        <v>8.4000000000000005E-2</v>
      </c>
      <c r="K24" s="9">
        <f t="shared" si="7"/>
        <v>1.042</v>
      </c>
      <c r="L24" s="9">
        <f t="shared" si="8"/>
        <v>3.9399999999999998E-2</v>
      </c>
      <c r="M24" s="9">
        <f t="shared" si="9"/>
        <v>0.18310000000000001</v>
      </c>
      <c r="N24" s="9">
        <f t="shared" si="10"/>
        <v>2.847</v>
      </c>
      <c r="O24" s="9">
        <f t="shared" si="11"/>
        <v>2.2480000000000002</v>
      </c>
      <c r="P24" s="9">
        <f t="shared" si="2"/>
        <v>1</v>
      </c>
      <c r="Q24" s="9"/>
      <c r="R24" s="9"/>
      <c r="S24" s="9"/>
      <c r="T24" s="9"/>
      <c r="U24" s="9"/>
      <c r="V24" s="9">
        <f t="shared" si="0"/>
        <v>11.557700000000001</v>
      </c>
      <c r="W24" s="10">
        <f t="shared" si="1"/>
        <v>11</v>
      </c>
    </row>
    <row r="25" spans="1:23" x14ac:dyDescent="0.2">
      <c r="A25" s="13" t="s">
        <v>166</v>
      </c>
      <c r="B25" s="14">
        <v>2162</v>
      </c>
      <c r="C25" s="26" t="s">
        <v>53</v>
      </c>
      <c r="D25" s="9">
        <f t="shared" si="3"/>
        <v>3.2273000000000001</v>
      </c>
      <c r="E25" s="9">
        <f t="shared" si="4"/>
        <v>6.6699999999999995E-2</v>
      </c>
      <c r="F25" s="9">
        <f t="shared" si="5"/>
        <v>5.1999999999999998E-2</v>
      </c>
      <c r="G25" s="9">
        <f t="shared" si="15"/>
        <v>0.73</v>
      </c>
      <c r="H25" s="9">
        <f t="shared" si="6"/>
        <v>3.8199999999999998E-2</v>
      </c>
      <c r="I25" s="9"/>
      <c r="J25" s="22">
        <f>'Rates by District'!C31</f>
        <v>0.19600000000000001</v>
      </c>
      <c r="K25" s="9">
        <f t="shared" si="7"/>
        <v>1.042</v>
      </c>
      <c r="L25" s="9">
        <f t="shared" si="8"/>
        <v>3.9399999999999998E-2</v>
      </c>
      <c r="M25" s="9">
        <f t="shared" si="9"/>
        <v>0.18310000000000001</v>
      </c>
      <c r="N25" s="9">
        <f t="shared" si="10"/>
        <v>2.847</v>
      </c>
      <c r="O25" s="9">
        <f t="shared" si="11"/>
        <v>2.2480000000000002</v>
      </c>
      <c r="P25" s="9">
        <f t="shared" si="2"/>
        <v>1</v>
      </c>
      <c r="Q25" s="9"/>
      <c r="R25" s="9"/>
      <c r="S25" s="9"/>
      <c r="T25" s="9"/>
      <c r="U25" s="9"/>
      <c r="V25" s="9">
        <f t="shared" si="0"/>
        <v>11.669699999999999</v>
      </c>
      <c r="W25" s="10">
        <f t="shared" si="1"/>
        <v>11</v>
      </c>
    </row>
    <row r="26" spans="1:23" x14ac:dyDescent="0.2">
      <c r="A26" s="13" t="s">
        <v>167</v>
      </c>
      <c r="B26" s="14">
        <v>64</v>
      </c>
      <c r="C26" s="26" t="s">
        <v>55</v>
      </c>
      <c r="D26" s="9">
        <f t="shared" si="3"/>
        <v>3.2273000000000001</v>
      </c>
      <c r="E26" s="9">
        <f t="shared" si="4"/>
        <v>6.6699999999999995E-2</v>
      </c>
      <c r="F26" s="9">
        <f t="shared" si="5"/>
        <v>5.1999999999999998E-2</v>
      </c>
      <c r="G26" s="9">
        <f t="shared" si="15"/>
        <v>0.73</v>
      </c>
      <c r="H26" s="9">
        <f t="shared" si="6"/>
        <v>3.8199999999999998E-2</v>
      </c>
      <c r="I26" s="9"/>
      <c r="J26" s="22">
        <f>'Rates by District'!C32</f>
        <v>6.3100000000000003E-2</v>
      </c>
      <c r="K26" s="9">
        <f t="shared" si="7"/>
        <v>1.042</v>
      </c>
      <c r="L26" s="9">
        <f t="shared" si="8"/>
        <v>3.9399999999999998E-2</v>
      </c>
      <c r="M26" s="9">
        <f t="shared" si="9"/>
        <v>0.18310000000000001</v>
      </c>
      <c r="N26" s="9">
        <f t="shared" si="10"/>
        <v>2.847</v>
      </c>
      <c r="O26" s="9">
        <f t="shared" si="11"/>
        <v>2.2480000000000002</v>
      </c>
      <c r="P26" s="9">
        <f t="shared" si="2"/>
        <v>1</v>
      </c>
      <c r="Q26" s="9"/>
      <c r="R26" s="9"/>
      <c r="S26" s="9"/>
      <c r="T26" s="9"/>
      <c r="U26" s="9"/>
      <c r="V26" s="9">
        <f t="shared" si="0"/>
        <v>11.536799999999999</v>
      </c>
      <c r="W26" s="10">
        <f t="shared" si="1"/>
        <v>11</v>
      </c>
    </row>
    <row r="27" spans="1:23" ht="22.5" x14ac:dyDescent="0.2">
      <c r="A27" s="13" t="s">
        <v>168</v>
      </c>
      <c r="B27" s="14">
        <v>27</v>
      </c>
      <c r="C27" s="26" t="s">
        <v>230</v>
      </c>
      <c r="D27" s="9">
        <f t="shared" si="3"/>
        <v>3.2273000000000001</v>
      </c>
      <c r="E27" s="9">
        <f t="shared" si="4"/>
        <v>6.6699999999999995E-2</v>
      </c>
      <c r="F27" s="9">
        <f t="shared" si="5"/>
        <v>5.1999999999999998E-2</v>
      </c>
      <c r="G27" s="9">
        <f t="shared" si="15"/>
        <v>0.73</v>
      </c>
      <c r="H27" s="9">
        <f t="shared" si="6"/>
        <v>3.8199999999999998E-2</v>
      </c>
      <c r="I27" s="9">
        <f>$I$13</f>
        <v>0.03</v>
      </c>
      <c r="J27" s="9">
        <f>J26</f>
        <v>6.3100000000000003E-2</v>
      </c>
      <c r="K27" s="9">
        <f t="shared" si="7"/>
        <v>1.042</v>
      </c>
      <c r="L27" s="9">
        <f t="shared" si="8"/>
        <v>3.9399999999999998E-2</v>
      </c>
      <c r="M27" s="9">
        <f t="shared" si="9"/>
        <v>0.18310000000000001</v>
      </c>
      <c r="N27" s="9">
        <f t="shared" si="10"/>
        <v>2.847</v>
      </c>
      <c r="O27" s="9">
        <f t="shared" si="11"/>
        <v>2.2480000000000002</v>
      </c>
      <c r="P27" s="9">
        <f t="shared" si="2"/>
        <v>1</v>
      </c>
      <c r="Q27" s="9"/>
      <c r="R27" s="9"/>
      <c r="S27" s="9"/>
      <c r="T27" s="9"/>
      <c r="U27" s="9"/>
      <c r="V27" s="9">
        <f t="shared" si="0"/>
        <v>11.566800000000001</v>
      </c>
      <c r="W27" s="10">
        <f t="shared" si="1"/>
        <v>12</v>
      </c>
    </row>
    <row r="28" spans="1:23" x14ac:dyDescent="0.2">
      <c r="A28" s="13" t="s">
        <v>169</v>
      </c>
      <c r="B28" s="14">
        <v>106</v>
      </c>
      <c r="C28" s="26" t="s">
        <v>57</v>
      </c>
      <c r="D28" s="9">
        <f t="shared" si="3"/>
        <v>3.2273000000000001</v>
      </c>
      <c r="E28" s="9">
        <f t="shared" si="4"/>
        <v>6.6699999999999995E-2</v>
      </c>
      <c r="F28" s="9">
        <f t="shared" si="5"/>
        <v>5.1999999999999998E-2</v>
      </c>
      <c r="G28" s="9">
        <f t="shared" si="15"/>
        <v>0.73</v>
      </c>
      <c r="H28" s="9">
        <f t="shared" si="6"/>
        <v>3.8199999999999998E-2</v>
      </c>
      <c r="I28" s="9"/>
      <c r="J28" s="22">
        <f>'Rates by District'!C33</f>
        <v>9.2299999999999993E-2</v>
      </c>
      <c r="K28" s="9">
        <f t="shared" si="7"/>
        <v>1.042</v>
      </c>
      <c r="L28" s="9">
        <f t="shared" si="8"/>
        <v>3.9399999999999998E-2</v>
      </c>
      <c r="M28" s="9">
        <f t="shared" si="9"/>
        <v>0.18310000000000001</v>
      </c>
      <c r="N28" s="9">
        <f t="shared" si="10"/>
        <v>2.847</v>
      </c>
      <c r="O28" s="9">
        <f t="shared" si="11"/>
        <v>2.2480000000000002</v>
      </c>
      <c r="P28" s="9">
        <f t="shared" si="2"/>
        <v>1</v>
      </c>
      <c r="Q28" s="9"/>
      <c r="R28" s="9"/>
      <c r="S28" s="9"/>
      <c r="T28" s="9"/>
      <c r="U28" s="9"/>
      <c r="V28" s="9">
        <f t="shared" si="0"/>
        <v>11.565999999999999</v>
      </c>
      <c r="W28" s="10">
        <f t="shared" si="1"/>
        <v>11</v>
      </c>
    </row>
    <row r="29" spans="1:23" x14ac:dyDescent="0.2">
      <c r="A29" s="13" t="s">
        <v>170</v>
      </c>
      <c r="B29" s="14">
        <v>103</v>
      </c>
      <c r="C29" s="26" t="s">
        <v>59</v>
      </c>
      <c r="D29" s="9">
        <f t="shared" si="3"/>
        <v>3.2273000000000001</v>
      </c>
      <c r="E29" s="9">
        <f t="shared" si="4"/>
        <v>6.6699999999999995E-2</v>
      </c>
      <c r="F29" s="9">
        <f t="shared" si="5"/>
        <v>5.1999999999999998E-2</v>
      </c>
      <c r="G29" s="9">
        <f t="shared" si="15"/>
        <v>0.73</v>
      </c>
      <c r="H29" s="9">
        <f t="shared" si="6"/>
        <v>3.8199999999999998E-2</v>
      </c>
      <c r="I29" s="9"/>
      <c r="J29" s="22">
        <f>'Rates by District'!C34</f>
        <v>1.8599999999999998E-2</v>
      </c>
      <c r="K29" s="9">
        <f t="shared" si="7"/>
        <v>1.042</v>
      </c>
      <c r="L29" s="9">
        <f t="shared" si="8"/>
        <v>3.9399999999999998E-2</v>
      </c>
      <c r="M29" s="9">
        <f t="shared" si="9"/>
        <v>0.18310000000000001</v>
      </c>
      <c r="N29" s="9">
        <f t="shared" si="10"/>
        <v>2.847</v>
      </c>
      <c r="O29" s="9">
        <f t="shared" si="11"/>
        <v>2.2480000000000002</v>
      </c>
      <c r="P29" s="9">
        <f t="shared" si="2"/>
        <v>1</v>
      </c>
      <c r="Q29" s="9"/>
      <c r="R29" s="9"/>
      <c r="S29" s="9"/>
      <c r="T29" s="9"/>
      <c r="U29" s="9"/>
      <c r="V29" s="9">
        <f t="shared" si="0"/>
        <v>11.4923</v>
      </c>
      <c r="W29" s="10">
        <f t="shared" si="1"/>
        <v>11</v>
      </c>
    </row>
    <row r="30" spans="1:23" ht="22.5" x14ac:dyDescent="0.2">
      <c r="A30" s="13" t="s">
        <v>171</v>
      </c>
      <c r="B30" s="14">
        <v>41</v>
      </c>
      <c r="C30" s="26" t="s">
        <v>231</v>
      </c>
      <c r="D30" s="9">
        <f t="shared" si="3"/>
        <v>3.2273000000000001</v>
      </c>
      <c r="E30" s="9">
        <f t="shared" si="4"/>
        <v>6.6699999999999995E-2</v>
      </c>
      <c r="F30" s="9">
        <f t="shared" si="5"/>
        <v>5.1999999999999998E-2</v>
      </c>
      <c r="G30" s="9">
        <f t="shared" si="15"/>
        <v>0.73</v>
      </c>
      <c r="H30" s="9">
        <f t="shared" si="6"/>
        <v>3.8199999999999998E-2</v>
      </c>
      <c r="I30" s="9">
        <f>$I$13</f>
        <v>0.03</v>
      </c>
      <c r="J30" s="9">
        <f>J29</f>
        <v>1.8599999999999998E-2</v>
      </c>
      <c r="K30" s="9">
        <f t="shared" si="7"/>
        <v>1.042</v>
      </c>
      <c r="L30" s="9">
        <f t="shared" si="8"/>
        <v>3.9399999999999998E-2</v>
      </c>
      <c r="M30" s="9">
        <f t="shared" si="9"/>
        <v>0.18310000000000001</v>
      </c>
      <c r="N30" s="9">
        <f t="shared" si="10"/>
        <v>2.847</v>
      </c>
      <c r="O30" s="9">
        <f t="shared" si="11"/>
        <v>2.2480000000000002</v>
      </c>
      <c r="P30" s="9">
        <f t="shared" si="2"/>
        <v>1</v>
      </c>
      <c r="Q30" s="9"/>
      <c r="R30" s="9"/>
      <c r="S30" s="9"/>
      <c r="T30" s="9"/>
      <c r="U30" s="9"/>
      <c r="V30" s="9">
        <f t="shared" si="0"/>
        <v>11.522300000000001</v>
      </c>
      <c r="W30" s="10">
        <f t="shared" si="1"/>
        <v>12</v>
      </c>
    </row>
    <row r="31" spans="1:23" x14ac:dyDescent="0.2">
      <c r="A31" s="13" t="s">
        <v>172</v>
      </c>
      <c r="B31" s="14">
        <v>698</v>
      </c>
      <c r="C31" s="26" t="s">
        <v>61</v>
      </c>
      <c r="D31" s="9">
        <f t="shared" si="3"/>
        <v>3.2273000000000001</v>
      </c>
      <c r="E31" s="9">
        <f t="shared" si="4"/>
        <v>6.6699999999999995E-2</v>
      </c>
      <c r="F31" s="9">
        <f t="shared" si="5"/>
        <v>5.1999999999999998E-2</v>
      </c>
      <c r="G31" s="9">
        <f t="shared" si="15"/>
        <v>0.73</v>
      </c>
      <c r="H31" s="9">
        <f t="shared" si="6"/>
        <v>3.8199999999999998E-2</v>
      </c>
      <c r="I31" s="9"/>
      <c r="J31" s="22">
        <f>'Rates by District'!C35</f>
        <v>0.16</v>
      </c>
      <c r="K31" s="9">
        <f t="shared" si="7"/>
        <v>1.042</v>
      </c>
      <c r="L31" s="9">
        <f t="shared" si="8"/>
        <v>3.9399999999999998E-2</v>
      </c>
      <c r="M31" s="9">
        <f t="shared" si="9"/>
        <v>0.18310000000000001</v>
      </c>
      <c r="N31" s="9">
        <f t="shared" si="10"/>
        <v>2.847</v>
      </c>
      <c r="O31" s="9">
        <f t="shared" si="11"/>
        <v>2.2480000000000002</v>
      </c>
      <c r="P31" s="9">
        <f t="shared" si="2"/>
        <v>1</v>
      </c>
      <c r="Q31" s="9"/>
      <c r="R31" s="9"/>
      <c r="S31" s="9"/>
      <c r="T31" s="9"/>
      <c r="U31" s="9"/>
      <c r="V31" s="9">
        <f t="shared" si="0"/>
        <v>11.633700000000001</v>
      </c>
      <c r="W31" s="10">
        <f t="shared" si="1"/>
        <v>11</v>
      </c>
    </row>
    <row r="32" spans="1:23" x14ac:dyDescent="0.2">
      <c r="A32" s="13" t="s">
        <v>173</v>
      </c>
      <c r="B32" s="14">
        <v>166</v>
      </c>
      <c r="C32" s="26" t="s">
        <v>63</v>
      </c>
      <c r="D32" s="9">
        <f t="shared" si="3"/>
        <v>3.2273000000000001</v>
      </c>
      <c r="E32" s="9">
        <f t="shared" si="4"/>
        <v>6.6699999999999995E-2</v>
      </c>
      <c r="F32" s="9">
        <f t="shared" si="5"/>
        <v>5.1999999999999998E-2</v>
      </c>
      <c r="G32" s="9">
        <f t="shared" si="15"/>
        <v>0.73</v>
      </c>
      <c r="H32" s="9">
        <f t="shared" si="6"/>
        <v>3.8199999999999998E-2</v>
      </c>
      <c r="I32" s="9"/>
      <c r="J32" s="22">
        <f>'Rates by District'!C36</f>
        <v>0.1206</v>
      </c>
      <c r="K32" s="9">
        <f t="shared" si="7"/>
        <v>1.042</v>
      </c>
      <c r="L32" s="9">
        <f t="shared" si="8"/>
        <v>3.9399999999999998E-2</v>
      </c>
      <c r="M32" s="9">
        <f t="shared" si="9"/>
        <v>0.18310000000000001</v>
      </c>
      <c r="N32" s="9">
        <f t="shared" si="10"/>
        <v>2.847</v>
      </c>
      <c r="O32" s="9">
        <f t="shared" si="11"/>
        <v>2.2480000000000002</v>
      </c>
      <c r="P32" s="9">
        <f t="shared" si="2"/>
        <v>1</v>
      </c>
      <c r="Q32" s="9"/>
      <c r="R32" s="9"/>
      <c r="S32" s="9"/>
      <c r="T32" s="9"/>
      <c r="U32" s="9"/>
      <c r="V32" s="9">
        <f t="shared" si="0"/>
        <v>11.5943</v>
      </c>
      <c r="W32" s="10">
        <f t="shared" si="1"/>
        <v>11</v>
      </c>
    </row>
    <row r="33" spans="1:23" x14ac:dyDescent="0.2">
      <c r="A33" s="13" t="s">
        <v>174</v>
      </c>
      <c r="B33" s="14">
        <v>480</v>
      </c>
      <c r="C33" s="26" t="s">
        <v>65</v>
      </c>
      <c r="D33" s="9">
        <f t="shared" si="3"/>
        <v>3.2273000000000001</v>
      </c>
      <c r="E33" s="9">
        <f t="shared" si="4"/>
        <v>6.6699999999999995E-2</v>
      </c>
      <c r="F33" s="9">
        <f t="shared" si="5"/>
        <v>5.1999999999999998E-2</v>
      </c>
      <c r="G33" s="9">
        <f t="shared" si="15"/>
        <v>0.73</v>
      </c>
      <c r="H33" s="9">
        <f t="shared" si="6"/>
        <v>3.8199999999999998E-2</v>
      </c>
      <c r="I33" s="9"/>
      <c r="J33" s="22">
        <f>'Rates by District'!C37</f>
        <v>0.1646</v>
      </c>
      <c r="K33" s="9">
        <f t="shared" si="7"/>
        <v>1.042</v>
      </c>
      <c r="L33" s="9">
        <f t="shared" si="8"/>
        <v>3.9399999999999998E-2</v>
      </c>
      <c r="M33" s="9">
        <f t="shared" si="9"/>
        <v>0.18310000000000001</v>
      </c>
      <c r="N33" s="9">
        <f t="shared" si="10"/>
        <v>2.847</v>
      </c>
      <c r="O33" s="9">
        <f t="shared" si="11"/>
        <v>2.2480000000000002</v>
      </c>
      <c r="P33" s="9">
        <f t="shared" si="2"/>
        <v>1</v>
      </c>
      <c r="Q33" s="9"/>
      <c r="R33" s="9"/>
      <c r="S33" s="9"/>
      <c r="T33" s="9"/>
      <c r="U33" s="9"/>
      <c r="V33" s="9">
        <f t="shared" si="0"/>
        <v>11.638300000000001</v>
      </c>
      <c r="W33" s="10">
        <f t="shared" si="1"/>
        <v>11</v>
      </c>
    </row>
    <row r="34" spans="1:23" x14ac:dyDescent="0.2">
      <c r="A34" s="13" t="s">
        <v>175</v>
      </c>
      <c r="B34" s="14">
        <v>22</v>
      </c>
      <c r="C34" s="26" t="s">
        <v>67</v>
      </c>
      <c r="D34" s="9">
        <f t="shared" si="3"/>
        <v>3.2273000000000001</v>
      </c>
      <c r="E34" s="9">
        <f t="shared" si="4"/>
        <v>6.6699999999999995E-2</v>
      </c>
      <c r="F34" s="9">
        <f t="shared" si="5"/>
        <v>5.1999999999999998E-2</v>
      </c>
      <c r="G34" s="9">
        <f t="shared" si="15"/>
        <v>0.73</v>
      </c>
      <c r="H34" s="9">
        <f t="shared" si="6"/>
        <v>3.8199999999999998E-2</v>
      </c>
      <c r="I34" s="9"/>
      <c r="J34" s="22">
        <f>'Rates by District'!C38</f>
        <v>0.1125</v>
      </c>
      <c r="K34" s="9">
        <f t="shared" si="7"/>
        <v>1.042</v>
      </c>
      <c r="L34" s="9">
        <f t="shared" si="8"/>
        <v>3.9399999999999998E-2</v>
      </c>
      <c r="M34" s="9">
        <f t="shared" si="9"/>
        <v>0.18310000000000001</v>
      </c>
      <c r="N34" s="9">
        <f t="shared" si="10"/>
        <v>2.847</v>
      </c>
      <c r="O34" s="9">
        <f t="shared" si="11"/>
        <v>2.2480000000000002</v>
      </c>
      <c r="P34" s="9">
        <f t="shared" si="2"/>
        <v>1</v>
      </c>
      <c r="Q34" s="9"/>
      <c r="R34" s="9"/>
      <c r="S34" s="9"/>
      <c r="T34" s="9"/>
      <c r="U34" s="9"/>
      <c r="V34" s="9">
        <f t="shared" si="0"/>
        <v>11.586199999999998</v>
      </c>
      <c r="W34" s="10">
        <f t="shared" si="1"/>
        <v>11</v>
      </c>
    </row>
    <row r="35" spans="1:23" ht="22.5" x14ac:dyDescent="0.2">
      <c r="A35" s="13" t="s">
        <v>176</v>
      </c>
      <c r="B35" s="14">
        <v>4</v>
      </c>
      <c r="C35" s="26" t="s">
        <v>232</v>
      </c>
      <c r="D35" s="9">
        <f t="shared" si="3"/>
        <v>3.2273000000000001</v>
      </c>
      <c r="E35" s="9">
        <f t="shared" si="4"/>
        <v>6.6699999999999995E-2</v>
      </c>
      <c r="F35" s="9">
        <f t="shared" si="5"/>
        <v>5.1999999999999998E-2</v>
      </c>
      <c r="G35" s="9">
        <f t="shared" si="15"/>
        <v>0.73</v>
      </c>
      <c r="H35" s="9">
        <f t="shared" si="6"/>
        <v>3.8199999999999998E-2</v>
      </c>
      <c r="I35" s="9">
        <f>$I$13</f>
        <v>0.03</v>
      </c>
      <c r="J35" s="9">
        <f>J34</f>
        <v>0.1125</v>
      </c>
      <c r="K35" s="9">
        <f t="shared" si="7"/>
        <v>1.042</v>
      </c>
      <c r="L35" s="9">
        <f t="shared" si="8"/>
        <v>3.9399999999999998E-2</v>
      </c>
      <c r="M35" s="9">
        <f t="shared" si="9"/>
        <v>0.18310000000000001</v>
      </c>
      <c r="N35" s="9">
        <f t="shared" si="10"/>
        <v>2.847</v>
      </c>
      <c r="O35" s="9">
        <f t="shared" si="11"/>
        <v>2.2480000000000002</v>
      </c>
      <c r="P35" s="9">
        <f t="shared" si="2"/>
        <v>1</v>
      </c>
      <c r="Q35" s="9"/>
      <c r="R35" s="9"/>
      <c r="S35" s="9"/>
      <c r="T35" s="9"/>
      <c r="U35" s="9"/>
      <c r="V35" s="9">
        <f t="shared" ref="V35:V66" si="16">SUM(D35:U35)</f>
        <v>11.616199999999999</v>
      </c>
      <c r="W35" s="10">
        <f t="shared" ref="W35:W62" si="17">COUNT(D35:U35)-1</f>
        <v>12</v>
      </c>
    </row>
    <row r="36" spans="1:23" x14ac:dyDescent="0.2">
      <c r="A36" s="13" t="s">
        <v>177</v>
      </c>
      <c r="B36" s="14">
        <v>43</v>
      </c>
      <c r="C36" s="26" t="s">
        <v>69</v>
      </c>
      <c r="D36" s="9">
        <f t="shared" si="3"/>
        <v>3.2273000000000001</v>
      </c>
      <c r="E36" s="9">
        <f t="shared" si="4"/>
        <v>6.6699999999999995E-2</v>
      </c>
      <c r="F36" s="9">
        <f t="shared" si="5"/>
        <v>5.1999999999999998E-2</v>
      </c>
      <c r="G36" s="9">
        <f t="shared" si="15"/>
        <v>0.73</v>
      </c>
      <c r="H36" s="9">
        <f t="shared" si="6"/>
        <v>3.8199999999999998E-2</v>
      </c>
      <c r="I36" s="9"/>
      <c r="J36" s="22">
        <f>'Rates by District'!C39</f>
        <v>2.5700000000000001E-2</v>
      </c>
      <c r="K36" s="9">
        <f t="shared" si="7"/>
        <v>1.042</v>
      </c>
      <c r="L36" s="9">
        <f t="shared" si="8"/>
        <v>3.9399999999999998E-2</v>
      </c>
      <c r="M36" s="9">
        <f t="shared" si="9"/>
        <v>0.18310000000000001</v>
      </c>
      <c r="N36" s="9">
        <f t="shared" si="10"/>
        <v>2.847</v>
      </c>
      <c r="O36" s="9">
        <f t="shared" si="11"/>
        <v>2.2480000000000002</v>
      </c>
      <c r="P36" s="9">
        <f t="shared" si="2"/>
        <v>1</v>
      </c>
      <c r="Q36" s="9"/>
      <c r="R36" s="9"/>
      <c r="S36" s="9"/>
      <c r="T36" s="9"/>
      <c r="U36" s="9"/>
      <c r="V36" s="9">
        <f t="shared" si="16"/>
        <v>11.499399999999998</v>
      </c>
      <c r="W36" s="10">
        <f t="shared" si="17"/>
        <v>11</v>
      </c>
    </row>
    <row r="37" spans="1:23" ht="22.5" x14ac:dyDescent="0.2">
      <c r="A37" s="13" t="s">
        <v>178</v>
      </c>
      <c r="B37" s="14">
        <v>70</v>
      </c>
      <c r="C37" s="26" t="s">
        <v>233</v>
      </c>
      <c r="D37" s="9">
        <f t="shared" si="3"/>
        <v>3.2273000000000001</v>
      </c>
      <c r="E37" s="9">
        <f t="shared" si="4"/>
        <v>6.6699999999999995E-2</v>
      </c>
      <c r="F37" s="9">
        <f t="shared" si="5"/>
        <v>5.1999999999999998E-2</v>
      </c>
      <c r="G37" s="9">
        <f t="shared" si="15"/>
        <v>0.73</v>
      </c>
      <c r="H37" s="9">
        <f t="shared" si="6"/>
        <v>3.8199999999999998E-2</v>
      </c>
      <c r="I37" s="9">
        <f>$I$13</f>
        <v>0.03</v>
      </c>
      <c r="J37" s="9">
        <f>J36</f>
        <v>2.5700000000000001E-2</v>
      </c>
      <c r="K37" s="9">
        <f t="shared" si="7"/>
        <v>1.042</v>
      </c>
      <c r="L37" s="9">
        <f t="shared" si="8"/>
        <v>3.9399999999999998E-2</v>
      </c>
      <c r="M37" s="9">
        <f t="shared" si="9"/>
        <v>0.18310000000000001</v>
      </c>
      <c r="N37" s="9">
        <f t="shared" si="10"/>
        <v>2.847</v>
      </c>
      <c r="O37" s="9">
        <f t="shared" si="11"/>
        <v>2.2480000000000002</v>
      </c>
      <c r="P37" s="9">
        <f t="shared" si="2"/>
        <v>1</v>
      </c>
      <c r="Q37" s="9"/>
      <c r="R37" s="9"/>
      <c r="S37" s="9"/>
      <c r="T37" s="9"/>
      <c r="U37" s="9"/>
      <c r="V37" s="9">
        <f t="shared" si="16"/>
        <v>11.529399999999999</v>
      </c>
      <c r="W37" s="10">
        <f t="shared" si="17"/>
        <v>12</v>
      </c>
    </row>
    <row r="38" spans="1:23" x14ac:dyDescent="0.2">
      <c r="A38" s="13" t="s">
        <v>179</v>
      </c>
      <c r="B38" s="14">
        <v>418</v>
      </c>
      <c r="C38" s="26" t="s">
        <v>71</v>
      </c>
      <c r="D38" s="9">
        <f t="shared" si="3"/>
        <v>3.2273000000000001</v>
      </c>
      <c r="E38" s="9">
        <f t="shared" si="4"/>
        <v>6.6699999999999995E-2</v>
      </c>
      <c r="F38" s="9">
        <f t="shared" si="5"/>
        <v>5.1999999999999998E-2</v>
      </c>
      <c r="G38" s="9">
        <f t="shared" si="15"/>
        <v>0.73</v>
      </c>
      <c r="H38" s="9">
        <f t="shared" si="6"/>
        <v>3.8199999999999998E-2</v>
      </c>
      <c r="I38" s="9"/>
      <c r="J38" s="22">
        <f>'Rates by District'!C40</f>
        <v>5.8500000000000003E-2</v>
      </c>
      <c r="K38" s="9">
        <f t="shared" si="7"/>
        <v>1.042</v>
      </c>
      <c r="L38" s="9">
        <f t="shared" si="8"/>
        <v>3.9399999999999998E-2</v>
      </c>
      <c r="M38" s="9">
        <f t="shared" si="9"/>
        <v>0.18310000000000001</v>
      </c>
      <c r="N38" s="9">
        <f t="shared" si="10"/>
        <v>2.847</v>
      </c>
      <c r="O38" s="9">
        <f t="shared" si="11"/>
        <v>2.2480000000000002</v>
      </c>
      <c r="P38" s="9">
        <f t="shared" si="2"/>
        <v>1</v>
      </c>
      <c r="Q38" s="9"/>
      <c r="R38" s="9"/>
      <c r="S38" s="9"/>
      <c r="T38" s="9"/>
      <c r="U38" s="9"/>
      <c r="V38" s="9">
        <f t="shared" si="16"/>
        <v>11.5322</v>
      </c>
      <c r="W38" s="10">
        <f t="shared" si="17"/>
        <v>11</v>
      </c>
    </row>
    <row r="39" spans="1:23" ht="22.5" x14ac:dyDescent="0.2">
      <c r="A39" s="13" t="s">
        <v>180</v>
      </c>
      <c r="B39" s="14">
        <v>15</v>
      </c>
      <c r="C39" s="26" t="s">
        <v>234</v>
      </c>
      <c r="D39" s="9">
        <f t="shared" si="3"/>
        <v>3.2273000000000001</v>
      </c>
      <c r="E39" s="9">
        <f t="shared" si="4"/>
        <v>6.6699999999999995E-2</v>
      </c>
      <c r="F39" s="9">
        <f t="shared" si="5"/>
        <v>5.1999999999999998E-2</v>
      </c>
      <c r="G39" s="9">
        <f t="shared" si="15"/>
        <v>0.73</v>
      </c>
      <c r="H39" s="9">
        <f t="shared" si="6"/>
        <v>3.8199999999999998E-2</v>
      </c>
      <c r="I39" s="9">
        <f>$I$13</f>
        <v>0.03</v>
      </c>
      <c r="J39" s="9">
        <f>J38</f>
        <v>5.8500000000000003E-2</v>
      </c>
      <c r="K39" s="9">
        <f t="shared" si="7"/>
        <v>1.042</v>
      </c>
      <c r="L39" s="9">
        <f t="shared" si="8"/>
        <v>3.9399999999999998E-2</v>
      </c>
      <c r="M39" s="9">
        <f t="shared" si="9"/>
        <v>0.18310000000000001</v>
      </c>
      <c r="N39" s="9">
        <f t="shared" si="10"/>
        <v>2.847</v>
      </c>
      <c r="O39" s="9">
        <f t="shared" si="11"/>
        <v>2.2480000000000002</v>
      </c>
      <c r="P39" s="9">
        <f t="shared" si="2"/>
        <v>1</v>
      </c>
      <c r="Q39" s="9"/>
      <c r="R39" s="9"/>
      <c r="S39" s="9"/>
      <c r="T39" s="9"/>
      <c r="U39" s="9"/>
      <c r="V39" s="9">
        <f t="shared" si="16"/>
        <v>11.562200000000001</v>
      </c>
      <c r="W39" s="10">
        <f t="shared" si="17"/>
        <v>12</v>
      </c>
    </row>
    <row r="40" spans="1:23" x14ac:dyDescent="0.2">
      <c r="A40" s="13" t="s">
        <v>181</v>
      </c>
      <c r="B40" s="14">
        <v>1192</v>
      </c>
      <c r="C40" s="26" t="s">
        <v>73</v>
      </c>
      <c r="D40" s="9">
        <f t="shared" si="3"/>
        <v>3.2273000000000001</v>
      </c>
      <c r="E40" s="9">
        <f t="shared" si="4"/>
        <v>6.6699999999999995E-2</v>
      </c>
      <c r="F40" s="9">
        <f t="shared" si="5"/>
        <v>5.1999999999999998E-2</v>
      </c>
      <c r="G40" s="9">
        <f t="shared" si="15"/>
        <v>0.73</v>
      </c>
      <c r="H40" s="9">
        <f t="shared" si="6"/>
        <v>3.8199999999999998E-2</v>
      </c>
      <c r="I40" s="9"/>
      <c r="J40" s="22">
        <f>'Rates by District'!C41</f>
        <v>0.1643</v>
      </c>
      <c r="K40" s="9">
        <f t="shared" si="7"/>
        <v>1.042</v>
      </c>
      <c r="L40" s="9">
        <f t="shared" si="8"/>
        <v>3.9399999999999998E-2</v>
      </c>
      <c r="M40" s="9">
        <f t="shared" si="9"/>
        <v>0.18310000000000001</v>
      </c>
      <c r="N40" s="9">
        <f t="shared" si="10"/>
        <v>2.847</v>
      </c>
      <c r="O40" s="9">
        <f t="shared" si="11"/>
        <v>2.2480000000000002</v>
      </c>
      <c r="P40" s="9">
        <f t="shared" si="2"/>
        <v>1</v>
      </c>
      <c r="Q40" s="9"/>
      <c r="R40" s="9"/>
      <c r="S40" s="9"/>
      <c r="T40" s="9"/>
      <c r="U40" s="9"/>
      <c r="V40" s="9">
        <f t="shared" si="16"/>
        <v>11.637999999999998</v>
      </c>
      <c r="W40" s="10">
        <f t="shared" si="17"/>
        <v>11</v>
      </c>
    </row>
    <row r="41" spans="1:23" x14ac:dyDescent="0.2">
      <c r="A41" s="13" t="s">
        <v>182</v>
      </c>
      <c r="B41" s="14">
        <v>357</v>
      </c>
      <c r="C41" s="26" t="s">
        <v>75</v>
      </c>
      <c r="D41" s="9">
        <f t="shared" si="3"/>
        <v>3.2273000000000001</v>
      </c>
      <c r="E41" s="9">
        <f t="shared" si="4"/>
        <v>6.6699999999999995E-2</v>
      </c>
      <c r="F41" s="9">
        <f t="shared" si="5"/>
        <v>5.1999999999999998E-2</v>
      </c>
      <c r="G41" s="9">
        <f t="shared" si="15"/>
        <v>0.73</v>
      </c>
      <c r="H41" s="9">
        <f t="shared" si="6"/>
        <v>3.8199999999999998E-2</v>
      </c>
      <c r="I41" s="9"/>
      <c r="J41" s="22">
        <f>'Rates by District'!C42</f>
        <v>8.48E-2</v>
      </c>
      <c r="K41" s="9">
        <f t="shared" si="7"/>
        <v>1.042</v>
      </c>
      <c r="L41" s="9">
        <f t="shared" si="8"/>
        <v>3.9399999999999998E-2</v>
      </c>
      <c r="M41" s="9">
        <f t="shared" si="9"/>
        <v>0.18310000000000001</v>
      </c>
      <c r="N41" s="9">
        <f t="shared" si="10"/>
        <v>2.847</v>
      </c>
      <c r="O41" s="9">
        <f t="shared" si="11"/>
        <v>2.2480000000000002</v>
      </c>
      <c r="P41" s="9">
        <f t="shared" si="2"/>
        <v>1</v>
      </c>
      <c r="Q41" s="9"/>
      <c r="R41" s="9"/>
      <c r="S41" s="9"/>
      <c r="T41" s="9"/>
      <c r="U41" s="9"/>
      <c r="V41" s="9">
        <f t="shared" si="16"/>
        <v>11.558499999999999</v>
      </c>
      <c r="W41" s="10">
        <f t="shared" si="17"/>
        <v>11</v>
      </c>
    </row>
    <row r="42" spans="1:23" ht="22.5" x14ac:dyDescent="0.2">
      <c r="A42" s="13" t="s">
        <v>183</v>
      </c>
      <c r="B42" s="14">
        <v>132</v>
      </c>
      <c r="C42" s="26" t="s">
        <v>235</v>
      </c>
      <c r="D42" s="9">
        <f t="shared" si="3"/>
        <v>3.2273000000000001</v>
      </c>
      <c r="E42" s="9">
        <f t="shared" si="4"/>
        <v>6.6699999999999995E-2</v>
      </c>
      <c r="F42" s="9">
        <f t="shared" si="5"/>
        <v>5.1999999999999998E-2</v>
      </c>
      <c r="G42" s="9">
        <f t="shared" si="15"/>
        <v>0.73</v>
      </c>
      <c r="H42" s="9">
        <f t="shared" si="6"/>
        <v>3.8199999999999998E-2</v>
      </c>
      <c r="I42" s="9">
        <f>$I$13</f>
        <v>0.03</v>
      </c>
      <c r="J42" s="9">
        <f>J41</f>
        <v>8.48E-2</v>
      </c>
      <c r="K42" s="9">
        <f t="shared" si="7"/>
        <v>1.042</v>
      </c>
      <c r="L42" s="9">
        <f t="shared" si="8"/>
        <v>3.9399999999999998E-2</v>
      </c>
      <c r="M42" s="9">
        <f t="shared" si="9"/>
        <v>0.18310000000000001</v>
      </c>
      <c r="N42" s="9">
        <f t="shared" si="10"/>
        <v>2.847</v>
      </c>
      <c r="O42" s="9">
        <f t="shared" si="11"/>
        <v>2.2480000000000002</v>
      </c>
      <c r="P42" s="9">
        <f t="shared" si="2"/>
        <v>1</v>
      </c>
      <c r="Q42" s="9"/>
      <c r="R42" s="9"/>
      <c r="S42" s="9"/>
      <c r="T42" s="9"/>
      <c r="U42" s="9"/>
      <c r="V42" s="9">
        <f t="shared" si="16"/>
        <v>11.5885</v>
      </c>
      <c r="W42" s="10">
        <f t="shared" si="17"/>
        <v>12</v>
      </c>
    </row>
    <row r="43" spans="1:23" x14ac:dyDescent="0.2">
      <c r="A43" s="13" t="s">
        <v>184</v>
      </c>
      <c r="B43" s="14">
        <v>106</v>
      </c>
      <c r="C43" s="26" t="s">
        <v>77</v>
      </c>
      <c r="D43" s="9">
        <f t="shared" si="3"/>
        <v>3.2273000000000001</v>
      </c>
      <c r="E43" s="9">
        <f t="shared" si="4"/>
        <v>6.6699999999999995E-2</v>
      </c>
      <c r="F43" s="9">
        <f t="shared" si="5"/>
        <v>5.1999999999999998E-2</v>
      </c>
      <c r="G43" s="9">
        <f t="shared" si="15"/>
        <v>0.73</v>
      </c>
      <c r="H43" s="9">
        <f t="shared" si="6"/>
        <v>3.8199999999999998E-2</v>
      </c>
      <c r="I43" s="9"/>
      <c r="J43" s="22">
        <f>'Rates by District'!C43</f>
        <v>0.1366</v>
      </c>
      <c r="K43" s="9">
        <f t="shared" si="7"/>
        <v>1.042</v>
      </c>
      <c r="L43" s="9">
        <f t="shared" si="8"/>
        <v>3.9399999999999998E-2</v>
      </c>
      <c r="M43" s="9">
        <f t="shared" si="9"/>
        <v>0.18310000000000001</v>
      </c>
      <c r="N43" s="9">
        <f t="shared" si="10"/>
        <v>2.847</v>
      </c>
      <c r="O43" s="9">
        <f t="shared" si="11"/>
        <v>2.2480000000000002</v>
      </c>
      <c r="P43" s="9">
        <f t="shared" si="2"/>
        <v>1</v>
      </c>
      <c r="Q43" s="9"/>
      <c r="R43" s="9"/>
      <c r="S43" s="9"/>
      <c r="T43" s="9"/>
      <c r="U43" s="9"/>
      <c r="V43" s="9">
        <f t="shared" si="16"/>
        <v>11.610299999999999</v>
      </c>
      <c r="W43" s="10">
        <f t="shared" si="17"/>
        <v>11</v>
      </c>
    </row>
    <row r="44" spans="1:23" x14ac:dyDescent="0.2">
      <c r="A44" s="13" t="s">
        <v>185</v>
      </c>
      <c r="B44" s="14">
        <v>254</v>
      </c>
      <c r="C44" s="26" t="s">
        <v>79</v>
      </c>
      <c r="D44" s="9">
        <f t="shared" si="3"/>
        <v>3.2273000000000001</v>
      </c>
      <c r="E44" s="9">
        <f t="shared" si="4"/>
        <v>6.6699999999999995E-2</v>
      </c>
      <c r="F44" s="9">
        <f t="shared" si="5"/>
        <v>5.1999999999999998E-2</v>
      </c>
      <c r="G44" s="9">
        <f t="shared" si="15"/>
        <v>0.73</v>
      </c>
      <c r="H44" s="9">
        <f t="shared" si="6"/>
        <v>3.8199999999999998E-2</v>
      </c>
      <c r="I44" s="9"/>
      <c r="J44" s="22">
        <f>'Rates by District'!C44</f>
        <v>0.10290000000000001</v>
      </c>
      <c r="K44" s="9">
        <f t="shared" si="7"/>
        <v>1.042</v>
      </c>
      <c r="L44" s="9">
        <f t="shared" si="8"/>
        <v>3.9399999999999998E-2</v>
      </c>
      <c r="M44" s="9">
        <f t="shared" si="9"/>
        <v>0.18310000000000001</v>
      </c>
      <c r="N44" s="9">
        <f t="shared" si="10"/>
        <v>2.847</v>
      </c>
      <c r="O44" s="9">
        <f t="shared" si="11"/>
        <v>2.2480000000000002</v>
      </c>
      <c r="P44" s="9">
        <f t="shared" si="2"/>
        <v>1</v>
      </c>
      <c r="Q44" s="9"/>
      <c r="R44" s="9"/>
      <c r="S44" s="9"/>
      <c r="T44" s="9"/>
      <c r="U44" s="9"/>
      <c r="V44" s="9">
        <f t="shared" si="16"/>
        <v>11.576599999999999</v>
      </c>
      <c r="W44" s="10">
        <f t="shared" si="17"/>
        <v>11</v>
      </c>
    </row>
    <row r="45" spans="1:23" x14ac:dyDescent="0.2">
      <c r="A45" s="13" t="s">
        <v>186</v>
      </c>
      <c r="B45" s="14">
        <v>218</v>
      </c>
      <c r="C45" s="26" t="s">
        <v>81</v>
      </c>
      <c r="D45" s="9">
        <f t="shared" si="3"/>
        <v>3.2273000000000001</v>
      </c>
      <c r="E45" s="9">
        <f t="shared" si="4"/>
        <v>6.6699999999999995E-2</v>
      </c>
      <c r="F45" s="9">
        <f t="shared" si="5"/>
        <v>5.1999999999999998E-2</v>
      </c>
      <c r="G45" s="9">
        <f t="shared" si="15"/>
        <v>0.73</v>
      </c>
      <c r="H45" s="9">
        <f t="shared" si="6"/>
        <v>3.8199999999999998E-2</v>
      </c>
      <c r="I45" s="9"/>
      <c r="J45" s="22">
        <f>'Rates by District'!C45</f>
        <v>0.1855</v>
      </c>
      <c r="K45" s="9">
        <f t="shared" si="7"/>
        <v>1.042</v>
      </c>
      <c r="L45" s="9">
        <f t="shared" si="8"/>
        <v>3.9399999999999998E-2</v>
      </c>
      <c r="M45" s="9">
        <f t="shared" si="9"/>
        <v>0.18310000000000001</v>
      </c>
      <c r="N45" s="9">
        <f t="shared" si="10"/>
        <v>2.847</v>
      </c>
      <c r="O45" s="9">
        <f t="shared" si="11"/>
        <v>2.2480000000000002</v>
      </c>
      <c r="P45" s="9">
        <f t="shared" si="2"/>
        <v>1</v>
      </c>
      <c r="Q45" s="9"/>
      <c r="R45" s="9"/>
      <c r="S45" s="9"/>
      <c r="T45" s="9"/>
      <c r="U45" s="9"/>
      <c r="V45" s="9">
        <f t="shared" si="16"/>
        <v>11.659199999999998</v>
      </c>
      <c r="W45" s="10">
        <f t="shared" si="17"/>
        <v>11</v>
      </c>
    </row>
    <row r="46" spans="1:23" x14ac:dyDescent="0.2">
      <c r="A46" s="13" t="s">
        <v>187</v>
      </c>
      <c r="B46" s="14">
        <v>82</v>
      </c>
      <c r="C46" s="26" t="s">
        <v>83</v>
      </c>
      <c r="D46" s="9">
        <f t="shared" si="3"/>
        <v>3.2273000000000001</v>
      </c>
      <c r="E46" s="9">
        <f t="shared" si="4"/>
        <v>6.6699999999999995E-2</v>
      </c>
      <c r="F46" s="9">
        <f t="shared" si="5"/>
        <v>5.1999999999999998E-2</v>
      </c>
      <c r="G46" s="9">
        <f t="shared" si="15"/>
        <v>0.73</v>
      </c>
      <c r="H46" s="9">
        <f t="shared" si="6"/>
        <v>3.8199999999999998E-2</v>
      </c>
      <c r="I46" s="9"/>
      <c r="J46" s="22">
        <f>'Rates by District'!C46</f>
        <v>3.6999999999999998E-2</v>
      </c>
      <c r="K46" s="9">
        <f t="shared" si="7"/>
        <v>1.042</v>
      </c>
      <c r="L46" s="9">
        <f t="shared" si="8"/>
        <v>3.9399999999999998E-2</v>
      </c>
      <c r="M46" s="9">
        <f t="shared" si="9"/>
        <v>0.18310000000000001</v>
      </c>
      <c r="N46" s="9">
        <f t="shared" si="10"/>
        <v>2.847</v>
      </c>
      <c r="O46" s="9">
        <f t="shared" si="11"/>
        <v>2.2480000000000002</v>
      </c>
      <c r="P46" s="9">
        <f t="shared" si="2"/>
        <v>1</v>
      </c>
      <c r="Q46" s="9"/>
      <c r="R46" s="9"/>
      <c r="S46" s="9"/>
      <c r="T46" s="9"/>
      <c r="U46" s="9"/>
      <c r="V46" s="9">
        <f t="shared" si="16"/>
        <v>11.5107</v>
      </c>
      <c r="W46" s="10">
        <f t="shared" si="17"/>
        <v>11</v>
      </c>
    </row>
    <row r="47" spans="1:23" x14ac:dyDescent="0.2">
      <c r="A47" s="13" t="s">
        <v>188</v>
      </c>
      <c r="B47" s="14">
        <v>348</v>
      </c>
      <c r="C47" s="26" t="s">
        <v>85</v>
      </c>
      <c r="D47" s="9">
        <f t="shared" si="3"/>
        <v>3.2273000000000001</v>
      </c>
      <c r="E47" s="9">
        <f t="shared" si="4"/>
        <v>6.6699999999999995E-2</v>
      </c>
      <c r="F47" s="9">
        <f t="shared" si="5"/>
        <v>5.1999999999999998E-2</v>
      </c>
      <c r="G47" s="9">
        <f t="shared" si="15"/>
        <v>0.73</v>
      </c>
      <c r="H47" s="9">
        <f t="shared" si="6"/>
        <v>3.8199999999999998E-2</v>
      </c>
      <c r="I47" s="9"/>
      <c r="J47" s="22">
        <f>'Rates by District'!C47</f>
        <v>4.41E-2</v>
      </c>
      <c r="K47" s="9">
        <f t="shared" si="7"/>
        <v>1.042</v>
      </c>
      <c r="L47" s="9">
        <f t="shared" si="8"/>
        <v>3.9399999999999998E-2</v>
      </c>
      <c r="M47" s="9">
        <f t="shared" si="9"/>
        <v>0.18310000000000001</v>
      </c>
      <c r="N47" s="9">
        <f t="shared" si="10"/>
        <v>2.847</v>
      </c>
      <c r="O47" s="9">
        <f t="shared" si="11"/>
        <v>2.2480000000000002</v>
      </c>
      <c r="P47" s="9">
        <f t="shared" si="2"/>
        <v>1</v>
      </c>
      <c r="Q47" s="9"/>
      <c r="R47" s="9"/>
      <c r="S47" s="9"/>
      <c r="T47" s="9"/>
      <c r="U47" s="9"/>
      <c r="V47" s="9">
        <f t="shared" si="16"/>
        <v>11.517800000000001</v>
      </c>
      <c r="W47" s="10">
        <f t="shared" si="17"/>
        <v>11</v>
      </c>
    </row>
    <row r="48" spans="1:23" ht="22.5" x14ac:dyDescent="0.2">
      <c r="A48" s="13" t="s">
        <v>189</v>
      </c>
      <c r="B48" s="14">
        <v>92</v>
      </c>
      <c r="C48" s="26" t="s">
        <v>236</v>
      </c>
      <c r="D48" s="9">
        <f t="shared" si="3"/>
        <v>3.2273000000000001</v>
      </c>
      <c r="E48" s="9">
        <f t="shared" si="4"/>
        <v>6.6699999999999995E-2</v>
      </c>
      <c r="F48" s="9">
        <f t="shared" si="5"/>
        <v>5.1999999999999998E-2</v>
      </c>
      <c r="G48" s="9">
        <f t="shared" si="15"/>
        <v>0.73</v>
      </c>
      <c r="H48" s="9">
        <f t="shared" si="6"/>
        <v>3.8199999999999998E-2</v>
      </c>
      <c r="I48" s="9">
        <f>$I$13</f>
        <v>0.03</v>
      </c>
      <c r="J48" s="9">
        <f>J47</f>
        <v>4.41E-2</v>
      </c>
      <c r="K48" s="9">
        <f t="shared" si="7"/>
        <v>1.042</v>
      </c>
      <c r="L48" s="9">
        <f t="shared" si="8"/>
        <v>3.9399999999999998E-2</v>
      </c>
      <c r="M48" s="9">
        <f t="shared" si="9"/>
        <v>0.18310000000000001</v>
      </c>
      <c r="N48" s="9">
        <f t="shared" si="10"/>
        <v>2.847</v>
      </c>
      <c r="O48" s="9">
        <f t="shared" si="11"/>
        <v>2.2480000000000002</v>
      </c>
      <c r="P48" s="9">
        <f t="shared" si="2"/>
        <v>1</v>
      </c>
      <c r="Q48" s="9"/>
      <c r="R48" s="9"/>
      <c r="S48" s="9"/>
      <c r="T48" s="9"/>
      <c r="U48" s="9"/>
      <c r="V48" s="9">
        <f t="shared" si="16"/>
        <v>11.547799999999999</v>
      </c>
      <c r="W48" s="10">
        <f t="shared" si="17"/>
        <v>12</v>
      </c>
    </row>
    <row r="49" spans="1:23" x14ac:dyDescent="0.2">
      <c r="A49" s="13" t="s">
        <v>190</v>
      </c>
      <c r="B49" s="14">
        <v>308</v>
      </c>
      <c r="C49" s="26" t="s">
        <v>87</v>
      </c>
      <c r="D49" s="9">
        <f t="shared" si="3"/>
        <v>3.2273000000000001</v>
      </c>
      <c r="E49" s="9">
        <f t="shared" si="4"/>
        <v>6.6699999999999995E-2</v>
      </c>
      <c r="F49" s="9">
        <f t="shared" si="5"/>
        <v>5.1999999999999998E-2</v>
      </c>
      <c r="G49" s="9">
        <f t="shared" si="15"/>
        <v>0.73</v>
      </c>
      <c r="H49" s="9">
        <f t="shared" si="6"/>
        <v>3.8199999999999998E-2</v>
      </c>
      <c r="I49" s="9"/>
      <c r="J49" s="22">
        <f>'Rates by District'!C48</f>
        <v>5.74E-2</v>
      </c>
      <c r="K49" s="9">
        <f t="shared" si="7"/>
        <v>1.042</v>
      </c>
      <c r="L49" s="9">
        <f t="shared" si="8"/>
        <v>3.9399999999999998E-2</v>
      </c>
      <c r="M49" s="9">
        <f t="shared" si="9"/>
        <v>0.18310000000000001</v>
      </c>
      <c r="N49" s="9">
        <f t="shared" si="10"/>
        <v>2.847</v>
      </c>
      <c r="O49" s="9">
        <f t="shared" si="11"/>
        <v>2.2480000000000002</v>
      </c>
      <c r="P49" s="9">
        <f t="shared" si="2"/>
        <v>1</v>
      </c>
      <c r="Q49" s="9"/>
      <c r="R49" s="9"/>
      <c r="S49" s="9"/>
      <c r="T49" s="9"/>
      <c r="U49" s="9"/>
      <c r="V49" s="9">
        <f t="shared" si="16"/>
        <v>11.531099999999999</v>
      </c>
      <c r="W49" s="10">
        <f t="shared" si="17"/>
        <v>11</v>
      </c>
    </row>
    <row r="50" spans="1:23" ht="22.5" x14ac:dyDescent="0.2">
      <c r="A50" s="13" t="s">
        <v>191</v>
      </c>
      <c r="B50" s="14">
        <v>97</v>
      </c>
      <c r="C50" s="26" t="s">
        <v>237</v>
      </c>
      <c r="D50" s="9">
        <f t="shared" si="3"/>
        <v>3.2273000000000001</v>
      </c>
      <c r="E50" s="9">
        <f t="shared" si="4"/>
        <v>6.6699999999999995E-2</v>
      </c>
      <c r="F50" s="9">
        <f t="shared" si="5"/>
        <v>5.1999999999999998E-2</v>
      </c>
      <c r="G50" s="9">
        <f t="shared" si="15"/>
        <v>0.73</v>
      </c>
      <c r="H50" s="9">
        <f t="shared" si="6"/>
        <v>3.8199999999999998E-2</v>
      </c>
      <c r="I50" s="9">
        <f>$I$13</f>
        <v>0.03</v>
      </c>
      <c r="J50" s="9">
        <f>J49</f>
        <v>5.74E-2</v>
      </c>
      <c r="K50" s="9">
        <f t="shared" si="7"/>
        <v>1.042</v>
      </c>
      <c r="L50" s="9">
        <f t="shared" si="8"/>
        <v>3.9399999999999998E-2</v>
      </c>
      <c r="M50" s="9">
        <f t="shared" si="9"/>
        <v>0.18310000000000001</v>
      </c>
      <c r="N50" s="9">
        <f t="shared" si="10"/>
        <v>2.847</v>
      </c>
      <c r="O50" s="9">
        <f t="shared" si="11"/>
        <v>2.2480000000000002</v>
      </c>
      <c r="P50" s="9">
        <f t="shared" si="2"/>
        <v>1</v>
      </c>
      <c r="Q50" s="9"/>
      <c r="R50" s="9"/>
      <c r="S50" s="9"/>
      <c r="T50" s="9"/>
      <c r="U50" s="9"/>
      <c r="V50" s="9">
        <f t="shared" si="16"/>
        <v>11.5611</v>
      </c>
      <c r="W50" s="10">
        <f t="shared" si="17"/>
        <v>12</v>
      </c>
    </row>
    <row r="51" spans="1:23" x14ac:dyDescent="0.2">
      <c r="A51" s="13" t="s">
        <v>192</v>
      </c>
      <c r="B51" s="14">
        <v>6835</v>
      </c>
      <c r="C51" s="26" t="s">
        <v>89</v>
      </c>
      <c r="D51" s="9">
        <f t="shared" si="3"/>
        <v>3.2273000000000001</v>
      </c>
      <c r="E51" s="9">
        <f t="shared" si="4"/>
        <v>6.6699999999999995E-2</v>
      </c>
      <c r="F51" s="9">
        <f t="shared" si="5"/>
        <v>5.1999999999999998E-2</v>
      </c>
      <c r="G51" s="9">
        <f t="shared" si="15"/>
        <v>0.73</v>
      </c>
      <c r="H51" s="9">
        <f t="shared" si="6"/>
        <v>3.8199999999999998E-2</v>
      </c>
      <c r="I51" s="9"/>
      <c r="J51" s="22">
        <f>'Rates by District'!C49</f>
        <v>0.1482</v>
      </c>
      <c r="K51" s="9">
        <f t="shared" si="7"/>
        <v>1.042</v>
      </c>
      <c r="L51" s="9">
        <f t="shared" si="8"/>
        <v>3.9399999999999998E-2</v>
      </c>
      <c r="M51" s="9">
        <f t="shared" si="9"/>
        <v>0.18310000000000001</v>
      </c>
      <c r="N51" s="9">
        <f t="shared" si="10"/>
        <v>2.847</v>
      </c>
      <c r="O51" s="9">
        <f t="shared" si="11"/>
        <v>2.2480000000000002</v>
      </c>
      <c r="P51" s="9">
        <f t="shared" si="2"/>
        <v>1</v>
      </c>
      <c r="Q51" s="9"/>
      <c r="R51" s="9"/>
      <c r="S51" s="9"/>
      <c r="T51" s="9"/>
      <c r="U51" s="9"/>
      <c r="V51" s="9">
        <f t="shared" si="16"/>
        <v>11.6219</v>
      </c>
      <c r="W51" s="10">
        <f t="shared" si="17"/>
        <v>11</v>
      </c>
    </row>
    <row r="52" spans="1:23" ht="22.5" x14ac:dyDescent="0.2">
      <c r="A52" s="13" t="s">
        <v>193</v>
      </c>
      <c r="B52" s="14">
        <v>97</v>
      </c>
      <c r="C52" s="26" t="s">
        <v>238</v>
      </c>
      <c r="D52" s="9">
        <f t="shared" si="3"/>
        <v>3.2273000000000001</v>
      </c>
      <c r="E52" s="9">
        <f t="shared" si="4"/>
        <v>6.6699999999999995E-2</v>
      </c>
      <c r="F52" s="9">
        <f t="shared" si="5"/>
        <v>5.1999999999999998E-2</v>
      </c>
      <c r="G52" s="9">
        <f t="shared" si="15"/>
        <v>0.73</v>
      </c>
      <c r="H52" s="9">
        <f t="shared" si="6"/>
        <v>3.8199999999999998E-2</v>
      </c>
      <c r="I52" s="9">
        <f>$I$13</f>
        <v>0.03</v>
      </c>
      <c r="J52" s="9">
        <f>J51</f>
        <v>0.1482</v>
      </c>
      <c r="K52" s="9">
        <f t="shared" si="7"/>
        <v>1.042</v>
      </c>
      <c r="L52" s="9">
        <f t="shared" si="8"/>
        <v>3.9399999999999998E-2</v>
      </c>
      <c r="M52" s="9">
        <f t="shared" si="9"/>
        <v>0.18310000000000001</v>
      </c>
      <c r="N52" s="9">
        <f t="shared" si="10"/>
        <v>2.847</v>
      </c>
      <c r="O52" s="9">
        <f t="shared" si="11"/>
        <v>2.2480000000000002</v>
      </c>
      <c r="P52" s="9">
        <f t="shared" si="2"/>
        <v>1</v>
      </c>
      <c r="Q52" s="9"/>
      <c r="R52" s="9"/>
      <c r="S52" s="9"/>
      <c r="T52" s="9"/>
      <c r="U52" s="9"/>
      <c r="V52" s="9">
        <f t="shared" si="16"/>
        <v>11.651900000000001</v>
      </c>
      <c r="W52" s="10">
        <f t="shared" si="17"/>
        <v>12</v>
      </c>
    </row>
    <row r="53" spans="1:23" x14ac:dyDescent="0.2">
      <c r="A53" s="13" t="s">
        <v>194</v>
      </c>
      <c r="B53" s="14">
        <v>1373</v>
      </c>
      <c r="C53" s="26" t="s">
        <v>91</v>
      </c>
      <c r="D53" s="9">
        <f t="shared" si="3"/>
        <v>3.2273000000000001</v>
      </c>
      <c r="E53" s="9">
        <f t="shared" si="4"/>
        <v>6.6699999999999995E-2</v>
      </c>
      <c r="F53" s="9">
        <f t="shared" si="5"/>
        <v>5.1999999999999998E-2</v>
      </c>
      <c r="G53" s="9">
        <f t="shared" si="15"/>
        <v>0.73</v>
      </c>
      <c r="H53" s="9">
        <f t="shared" si="6"/>
        <v>3.8199999999999998E-2</v>
      </c>
      <c r="I53" s="9"/>
      <c r="J53" s="22">
        <f>'Rates by District'!C50</f>
        <v>0.12970000000000001</v>
      </c>
      <c r="K53" s="9">
        <f t="shared" si="7"/>
        <v>1.042</v>
      </c>
      <c r="L53" s="9">
        <f t="shared" si="8"/>
        <v>3.9399999999999998E-2</v>
      </c>
      <c r="M53" s="9">
        <f t="shared" si="9"/>
        <v>0.18310000000000001</v>
      </c>
      <c r="N53" s="9">
        <f t="shared" si="10"/>
        <v>2.847</v>
      </c>
      <c r="O53" s="9">
        <f t="shared" si="11"/>
        <v>2.2480000000000002</v>
      </c>
      <c r="P53" s="9">
        <f t="shared" si="2"/>
        <v>1</v>
      </c>
      <c r="Q53" s="9"/>
      <c r="R53" s="9"/>
      <c r="S53" s="9"/>
      <c r="T53" s="9"/>
      <c r="U53" s="9"/>
      <c r="V53" s="9">
        <f t="shared" si="16"/>
        <v>11.603400000000001</v>
      </c>
      <c r="W53" s="10">
        <f t="shared" si="17"/>
        <v>11</v>
      </c>
    </row>
    <row r="54" spans="1:23" x14ac:dyDescent="0.2">
      <c r="A54" s="13" t="s">
        <v>195</v>
      </c>
      <c r="B54" s="14">
        <v>74</v>
      </c>
      <c r="C54" s="26" t="s">
        <v>93</v>
      </c>
      <c r="D54" s="9">
        <f t="shared" si="3"/>
        <v>3.2273000000000001</v>
      </c>
      <c r="E54" s="9">
        <f t="shared" si="4"/>
        <v>6.6699999999999995E-2</v>
      </c>
      <c r="F54" s="9">
        <f t="shared" si="5"/>
        <v>5.1999999999999998E-2</v>
      </c>
      <c r="G54" s="9">
        <f t="shared" si="15"/>
        <v>0.73</v>
      </c>
      <c r="H54" s="9">
        <f t="shared" si="6"/>
        <v>3.8199999999999998E-2</v>
      </c>
      <c r="I54" s="9"/>
      <c r="J54" s="22">
        <f>'Rates by District'!C51</f>
        <v>0.11799999999999999</v>
      </c>
      <c r="K54" s="9">
        <f t="shared" si="7"/>
        <v>1.042</v>
      </c>
      <c r="L54" s="9">
        <f t="shared" si="8"/>
        <v>3.9399999999999998E-2</v>
      </c>
      <c r="M54" s="9">
        <f t="shared" si="9"/>
        <v>0.18310000000000001</v>
      </c>
      <c r="N54" s="9">
        <f t="shared" si="10"/>
        <v>2.847</v>
      </c>
      <c r="O54" s="9">
        <f t="shared" si="11"/>
        <v>2.2480000000000002</v>
      </c>
      <c r="P54" s="9">
        <f t="shared" si="2"/>
        <v>1</v>
      </c>
      <c r="Q54" s="9"/>
      <c r="R54" s="9"/>
      <c r="S54" s="9"/>
      <c r="T54" s="9"/>
      <c r="U54" s="9"/>
      <c r="V54" s="9">
        <f t="shared" si="16"/>
        <v>11.591699999999999</v>
      </c>
      <c r="W54" s="10">
        <f t="shared" si="17"/>
        <v>11</v>
      </c>
    </row>
    <row r="55" spans="1:23" x14ac:dyDescent="0.2">
      <c r="A55" s="13" t="s">
        <v>196</v>
      </c>
      <c r="B55" s="14">
        <v>87</v>
      </c>
      <c r="C55" s="26" t="s">
        <v>95</v>
      </c>
      <c r="D55" s="9">
        <f t="shared" si="3"/>
        <v>3.2273000000000001</v>
      </c>
      <c r="E55" s="9">
        <f t="shared" si="4"/>
        <v>6.6699999999999995E-2</v>
      </c>
      <c r="F55" s="9">
        <f t="shared" si="5"/>
        <v>5.1999999999999998E-2</v>
      </c>
      <c r="G55" s="9">
        <f t="shared" si="15"/>
        <v>0.73</v>
      </c>
      <c r="H55" s="9">
        <f t="shared" si="6"/>
        <v>3.8199999999999998E-2</v>
      </c>
      <c r="I55" s="9"/>
      <c r="J55" s="22">
        <f>'Rates by District'!C52</f>
        <v>0.28749999999999998</v>
      </c>
      <c r="K55" s="9">
        <f t="shared" si="7"/>
        <v>1.042</v>
      </c>
      <c r="L55" s="9">
        <f t="shared" si="8"/>
        <v>3.9399999999999998E-2</v>
      </c>
      <c r="M55" s="9">
        <f t="shared" si="9"/>
        <v>0.18310000000000001</v>
      </c>
      <c r="N55" s="9">
        <f t="shared" si="10"/>
        <v>2.847</v>
      </c>
      <c r="O55" s="9">
        <f t="shared" si="11"/>
        <v>2.2480000000000002</v>
      </c>
      <c r="P55" s="9">
        <f t="shared" si="2"/>
        <v>1</v>
      </c>
      <c r="Q55" s="9"/>
      <c r="R55" s="9"/>
      <c r="S55" s="9"/>
      <c r="T55" s="9"/>
      <c r="U55" s="9"/>
      <c r="V55" s="9">
        <f t="shared" si="16"/>
        <v>11.761199999999999</v>
      </c>
      <c r="W55" s="10">
        <f t="shared" si="17"/>
        <v>11</v>
      </c>
    </row>
    <row r="56" spans="1:23" x14ac:dyDescent="0.2">
      <c r="A56" s="13" t="s">
        <v>197</v>
      </c>
      <c r="B56" s="14">
        <v>140</v>
      </c>
      <c r="C56" s="26" t="s">
        <v>97</v>
      </c>
      <c r="D56" s="9">
        <f t="shared" si="3"/>
        <v>3.2273000000000001</v>
      </c>
      <c r="E56" s="9">
        <f t="shared" si="4"/>
        <v>6.6699999999999995E-2</v>
      </c>
      <c r="F56" s="9">
        <f t="shared" si="5"/>
        <v>5.1999999999999998E-2</v>
      </c>
      <c r="G56" s="9">
        <f t="shared" si="15"/>
        <v>0.73</v>
      </c>
      <c r="H56" s="9">
        <f t="shared" si="6"/>
        <v>3.8199999999999998E-2</v>
      </c>
      <c r="I56" s="9"/>
      <c r="J56" s="22">
        <f>'Rates by District'!C53</f>
        <v>8.6800000000000002E-2</v>
      </c>
      <c r="K56" s="9">
        <f t="shared" si="7"/>
        <v>1.042</v>
      </c>
      <c r="L56" s="9">
        <f t="shared" si="8"/>
        <v>3.9399999999999998E-2</v>
      </c>
      <c r="M56" s="9">
        <f t="shared" si="9"/>
        <v>0.18310000000000001</v>
      </c>
      <c r="N56" s="9">
        <f t="shared" si="10"/>
        <v>2.847</v>
      </c>
      <c r="O56" s="9">
        <f t="shared" si="11"/>
        <v>2.2480000000000002</v>
      </c>
      <c r="P56" s="9">
        <f t="shared" si="2"/>
        <v>1</v>
      </c>
      <c r="Q56" s="9"/>
      <c r="R56" s="9"/>
      <c r="S56" s="9"/>
      <c r="T56" s="9"/>
      <c r="U56" s="9"/>
      <c r="V56" s="9">
        <f t="shared" si="16"/>
        <v>11.560500000000001</v>
      </c>
      <c r="W56" s="10">
        <f t="shared" si="17"/>
        <v>11</v>
      </c>
    </row>
    <row r="57" spans="1:23" ht="22.5" x14ac:dyDescent="0.2">
      <c r="A57" s="13" t="s">
        <v>198</v>
      </c>
      <c r="B57" s="14">
        <v>152</v>
      </c>
      <c r="C57" s="26" t="s">
        <v>99</v>
      </c>
      <c r="D57" s="9">
        <f t="shared" si="3"/>
        <v>3.2273000000000001</v>
      </c>
      <c r="E57" s="9">
        <f t="shared" si="4"/>
        <v>6.6699999999999995E-2</v>
      </c>
      <c r="F57" s="9">
        <f t="shared" si="5"/>
        <v>5.1999999999999998E-2</v>
      </c>
      <c r="G57" s="9">
        <f t="shared" si="15"/>
        <v>0.73</v>
      </c>
      <c r="H57" s="9">
        <f t="shared" si="6"/>
        <v>3.8199999999999998E-2</v>
      </c>
      <c r="I57" s="9"/>
      <c r="J57" s="22">
        <f>'Rates by District'!C54</f>
        <v>0</v>
      </c>
      <c r="K57" s="9">
        <f t="shared" si="7"/>
        <v>1.042</v>
      </c>
      <c r="L57" s="9">
        <f t="shared" si="8"/>
        <v>3.9399999999999998E-2</v>
      </c>
      <c r="M57" s="9">
        <f t="shared" si="9"/>
        <v>0.18310000000000001</v>
      </c>
      <c r="N57" s="9">
        <f t="shared" si="10"/>
        <v>2.847</v>
      </c>
      <c r="O57" s="9">
        <f t="shared" si="11"/>
        <v>2.2480000000000002</v>
      </c>
      <c r="P57" s="9">
        <f t="shared" si="2"/>
        <v>1</v>
      </c>
      <c r="Q57" s="9"/>
      <c r="R57" s="9"/>
      <c r="S57" s="9"/>
      <c r="T57" s="9"/>
      <c r="U57" s="9"/>
      <c r="V57" s="9">
        <f t="shared" si="16"/>
        <v>11.473700000000001</v>
      </c>
      <c r="W57" s="10">
        <f t="shared" si="17"/>
        <v>11</v>
      </c>
    </row>
    <row r="58" spans="1:23" ht="22.5" x14ac:dyDescent="0.2">
      <c r="A58" s="13" t="s">
        <v>199</v>
      </c>
      <c r="B58" s="14">
        <v>250</v>
      </c>
      <c r="C58" s="26" t="s">
        <v>239</v>
      </c>
      <c r="D58" s="9">
        <f t="shared" si="3"/>
        <v>3.2273000000000001</v>
      </c>
      <c r="E58" s="9">
        <f t="shared" si="4"/>
        <v>6.6699999999999995E-2</v>
      </c>
      <c r="F58" s="9">
        <f t="shared" si="5"/>
        <v>5.1999999999999998E-2</v>
      </c>
      <c r="G58" s="9">
        <f t="shared" si="15"/>
        <v>0.73</v>
      </c>
      <c r="H58" s="9">
        <f t="shared" si="6"/>
        <v>3.8199999999999998E-2</v>
      </c>
      <c r="I58" s="9">
        <f>$I$13</f>
        <v>0.03</v>
      </c>
      <c r="J58" s="9">
        <f>J57</f>
        <v>0</v>
      </c>
      <c r="K58" s="9">
        <f t="shared" si="7"/>
        <v>1.042</v>
      </c>
      <c r="L58" s="9">
        <f t="shared" si="8"/>
        <v>3.9399999999999998E-2</v>
      </c>
      <c r="M58" s="9">
        <f t="shared" si="9"/>
        <v>0.18310000000000001</v>
      </c>
      <c r="N58" s="9">
        <f t="shared" si="10"/>
        <v>2.847</v>
      </c>
      <c r="O58" s="9">
        <f t="shared" si="11"/>
        <v>2.2480000000000002</v>
      </c>
      <c r="P58" s="9">
        <f t="shared" si="2"/>
        <v>1</v>
      </c>
      <c r="Q58" s="9"/>
      <c r="R58" s="9"/>
      <c r="S58" s="9"/>
      <c r="T58" s="9"/>
      <c r="U58" s="9"/>
      <c r="V58" s="9">
        <f t="shared" si="16"/>
        <v>11.503699999999998</v>
      </c>
      <c r="W58" s="10">
        <f t="shared" si="17"/>
        <v>12</v>
      </c>
    </row>
    <row r="59" spans="1:23" x14ac:dyDescent="0.2">
      <c r="A59" s="20" t="s">
        <v>200</v>
      </c>
      <c r="B59" s="14">
        <v>107</v>
      </c>
      <c r="C59" s="26" t="s">
        <v>101</v>
      </c>
      <c r="D59" s="9">
        <f t="shared" si="3"/>
        <v>3.2273000000000001</v>
      </c>
      <c r="E59" s="9">
        <f t="shared" si="4"/>
        <v>6.6699999999999995E-2</v>
      </c>
      <c r="F59" s="9">
        <f t="shared" si="5"/>
        <v>5.1999999999999998E-2</v>
      </c>
      <c r="G59" s="9">
        <f t="shared" si="15"/>
        <v>0.73</v>
      </c>
      <c r="H59" s="9">
        <f t="shared" si="6"/>
        <v>3.8199999999999998E-2</v>
      </c>
      <c r="I59" s="9"/>
      <c r="J59" s="22">
        <f>'Rates by District'!C55</f>
        <v>0.1547</v>
      </c>
      <c r="K59" s="9">
        <f t="shared" si="7"/>
        <v>1.042</v>
      </c>
      <c r="L59" s="9">
        <f t="shared" si="8"/>
        <v>3.9399999999999998E-2</v>
      </c>
      <c r="M59" s="9">
        <f t="shared" si="9"/>
        <v>0.18310000000000001</v>
      </c>
      <c r="N59" s="9">
        <f t="shared" si="10"/>
        <v>2.847</v>
      </c>
      <c r="O59" s="9">
        <f t="shared" si="11"/>
        <v>2.2480000000000002</v>
      </c>
      <c r="P59" s="9">
        <f t="shared" si="2"/>
        <v>1</v>
      </c>
      <c r="Q59" s="9"/>
      <c r="R59" s="9"/>
      <c r="S59" s="9"/>
      <c r="T59" s="9"/>
      <c r="U59" s="9"/>
      <c r="V59" s="9">
        <f t="shared" si="16"/>
        <v>11.628399999999999</v>
      </c>
      <c r="W59" s="10">
        <f t="shared" si="17"/>
        <v>11</v>
      </c>
    </row>
    <row r="60" spans="1:23" x14ac:dyDescent="0.2">
      <c r="A60" s="20" t="s">
        <v>201</v>
      </c>
      <c r="B60" s="14">
        <v>2</v>
      </c>
      <c r="C60" s="26" t="s">
        <v>103</v>
      </c>
      <c r="D60" s="9">
        <f t="shared" si="3"/>
        <v>3.2273000000000001</v>
      </c>
      <c r="E60" s="9">
        <f t="shared" si="4"/>
        <v>6.6699999999999995E-2</v>
      </c>
      <c r="F60" s="9">
        <f t="shared" si="5"/>
        <v>5.1999999999999998E-2</v>
      </c>
      <c r="G60" s="9">
        <f t="shared" si="15"/>
        <v>0.73</v>
      </c>
      <c r="H60" s="9">
        <f t="shared" si="6"/>
        <v>3.8199999999999998E-2</v>
      </c>
      <c r="I60" s="9"/>
      <c r="J60" s="22">
        <f>'Rates by District'!C56</f>
        <v>3.4200000000000001E-2</v>
      </c>
      <c r="K60" s="9">
        <f t="shared" si="7"/>
        <v>1.042</v>
      </c>
      <c r="L60" s="9">
        <f t="shared" si="8"/>
        <v>3.9399999999999998E-2</v>
      </c>
      <c r="M60" s="9">
        <f t="shared" si="9"/>
        <v>0.18310000000000001</v>
      </c>
      <c r="N60" s="9">
        <f t="shared" si="10"/>
        <v>2.847</v>
      </c>
      <c r="O60" s="9">
        <f t="shared" si="11"/>
        <v>2.2480000000000002</v>
      </c>
      <c r="P60" s="9">
        <f t="shared" si="2"/>
        <v>1</v>
      </c>
      <c r="Q60" s="9"/>
      <c r="R60" s="9"/>
      <c r="S60" s="9"/>
      <c r="T60" s="9"/>
      <c r="U60" s="9"/>
      <c r="V60" s="9">
        <f t="shared" si="16"/>
        <v>11.507899999999999</v>
      </c>
      <c r="W60" s="10">
        <f t="shared" si="17"/>
        <v>11</v>
      </c>
    </row>
    <row r="61" spans="1:23" ht="22.5" x14ac:dyDescent="0.2">
      <c r="A61" s="20" t="s">
        <v>202</v>
      </c>
      <c r="B61" s="14">
        <v>107</v>
      </c>
      <c r="C61" s="26" t="s">
        <v>203</v>
      </c>
      <c r="D61" s="9">
        <f t="shared" si="3"/>
        <v>3.2273000000000001</v>
      </c>
      <c r="E61" s="9">
        <f t="shared" si="4"/>
        <v>6.6699999999999995E-2</v>
      </c>
      <c r="F61" s="9">
        <f t="shared" si="5"/>
        <v>5.1999999999999998E-2</v>
      </c>
      <c r="G61" s="9">
        <f t="shared" si="15"/>
        <v>0.73</v>
      </c>
      <c r="H61" s="9">
        <f t="shared" si="6"/>
        <v>3.8199999999999998E-2</v>
      </c>
      <c r="I61" s="9">
        <f>$I$13</f>
        <v>0.03</v>
      </c>
      <c r="J61" s="9">
        <f>J60</f>
        <v>3.4200000000000001E-2</v>
      </c>
      <c r="K61" s="9">
        <f t="shared" si="7"/>
        <v>1.042</v>
      </c>
      <c r="L61" s="9">
        <f t="shared" si="8"/>
        <v>3.9399999999999998E-2</v>
      </c>
      <c r="M61" s="9">
        <f t="shared" si="9"/>
        <v>0.18310000000000001</v>
      </c>
      <c r="N61" s="9">
        <f t="shared" si="10"/>
        <v>2.847</v>
      </c>
      <c r="O61" s="9">
        <f t="shared" si="11"/>
        <v>2.2480000000000002</v>
      </c>
      <c r="P61" s="9">
        <f t="shared" si="2"/>
        <v>1</v>
      </c>
      <c r="Q61" s="9"/>
      <c r="R61" s="9"/>
      <c r="S61" s="9"/>
      <c r="T61" s="9"/>
      <c r="U61" s="9"/>
      <c r="V61" s="9">
        <f t="shared" si="16"/>
        <v>11.5379</v>
      </c>
      <c r="W61" s="10">
        <f t="shared" si="17"/>
        <v>12</v>
      </c>
    </row>
    <row r="62" spans="1:23" x14ac:dyDescent="0.2">
      <c r="A62" s="20" t="s">
        <v>204</v>
      </c>
      <c r="B62" s="14">
        <v>510</v>
      </c>
      <c r="C62" s="26" t="s">
        <v>205</v>
      </c>
      <c r="D62" s="9">
        <f t="shared" si="3"/>
        <v>3.2273000000000001</v>
      </c>
      <c r="E62" s="9">
        <f t="shared" si="4"/>
        <v>6.6699999999999995E-2</v>
      </c>
      <c r="F62" s="9">
        <f t="shared" si="5"/>
        <v>5.1999999999999998E-2</v>
      </c>
      <c r="G62" s="9">
        <f t="shared" si="15"/>
        <v>0.73</v>
      </c>
      <c r="H62" s="9">
        <f t="shared" si="6"/>
        <v>3.8199999999999998E-2</v>
      </c>
      <c r="I62" s="9"/>
      <c r="J62" s="22">
        <f>'Rates by District'!C57</f>
        <v>3.9899999999999998E-2</v>
      </c>
      <c r="K62" s="9">
        <f t="shared" si="7"/>
        <v>1.042</v>
      </c>
      <c r="L62" s="9">
        <f t="shared" si="8"/>
        <v>3.9399999999999998E-2</v>
      </c>
      <c r="M62" s="9">
        <f t="shared" si="9"/>
        <v>0.18310000000000001</v>
      </c>
      <c r="N62" s="9">
        <f t="shared" si="10"/>
        <v>2.847</v>
      </c>
      <c r="O62" s="9">
        <f t="shared" si="11"/>
        <v>2.2480000000000002</v>
      </c>
      <c r="P62" s="9">
        <f t="shared" si="2"/>
        <v>1</v>
      </c>
      <c r="Q62" s="9"/>
      <c r="R62" s="9"/>
      <c r="S62" s="9"/>
      <c r="T62" s="9"/>
      <c r="U62" s="9"/>
      <c r="V62" s="9">
        <f t="shared" si="16"/>
        <v>11.5136</v>
      </c>
      <c r="W62" s="10">
        <f t="shared" si="17"/>
        <v>11</v>
      </c>
    </row>
    <row r="63" spans="1:23" ht="22.5" x14ac:dyDescent="0.2">
      <c r="A63" s="20" t="s">
        <v>210</v>
      </c>
      <c r="B63" s="14">
        <v>1319</v>
      </c>
      <c r="C63" s="26" t="s">
        <v>240</v>
      </c>
      <c r="D63" s="9">
        <f t="shared" si="3"/>
        <v>3.2273000000000001</v>
      </c>
      <c r="E63" s="9">
        <f t="shared" si="4"/>
        <v>6.6699999999999995E-2</v>
      </c>
      <c r="F63" s="9">
        <f t="shared" si="5"/>
        <v>5.1999999999999998E-2</v>
      </c>
      <c r="G63" s="9">
        <f t="shared" si="15"/>
        <v>0.73</v>
      </c>
      <c r="H63" s="9">
        <f t="shared" si="6"/>
        <v>3.8199999999999998E-2</v>
      </c>
      <c r="I63" s="9"/>
      <c r="J63" s="22">
        <f>'Rates by District'!C58</f>
        <v>7.0400000000000004E-2</v>
      </c>
      <c r="K63" s="9">
        <f t="shared" si="7"/>
        <v>1.042</v>
      </c>
      <c r="L63" s="9">
        <f t="shared" si="8"/>
        <v>3.9399999999999998E-2</v>
      </c>
      <c r="M63" s="9">
        <f t="shared" si="9"/>
        <v>0.18310000000000001</v>
      </c>
      <c r="N63" s="9">
        <f t="shared" si="10"/>
        <v>2.847</v>
      </c>
      <c r="O63" s="9">
        <f t="shared" si="11"/>
        <v>2.2480000000000002</v>
      </c>
      <c r="P63" s="9">
        <f t="shared" si="2"/>
        <v>1</v>
      </c>
      <c r="Q63" s="9"/>
      <c r="R63" s="9"/>
      <c r="S63" s="9"/>
      <c r="T63" s="9"/>
      <c r="U63" s="9"/>
      <c r="V63" s="9">
        <f t="shared" si="16"/>
        <v>11.5441</v>
      </c>
      <c r="W63" s="10"/>
    </row>
    <row r="64" spans="1:23" x14ac:dyDescent="0.2">
      <c r="A64" s="20" t="s">
        <v>206</v>
      </c>
      <c r="B64" s="21">
        <v>80</v>
      </c>
      <c r="C64" s="26" t="s">
        <v>241</v>
      </c>
      <c r="D64" s="9">
        <f t="shared" si="3"/>
        <v>3.2273000000000001</v>
      </c>
      <c r="E64" s="9">
        <f t="shared" si="4"/>
        <v>6.6699999999999995E-2</v>
      </c>
      <c r="F64" s="9">
        <f t="shared" si="5"/>
        <v>5.1999999999999998E-2</v>
      </c>
      <c r="G64" s="9">
        <f t="shared" si="15"/>
        <v>0.73</v>
      </c>
      <c r="H64" s="9">
        <f t="shared" si="6"/>
        <v>3.8199999999999998E-2</v>
      </c>
      <c r="I64" s="18"/>
      <c r="J64" s="18"/>
      <c r="K64" s="9">
        <f t="shared" si="7"/>
        <v>1.042</v>
      </c>
      <c r="L64" s="9">
        <f t="shared" si="8"/>
        <v>3.9399999999999998E-2</v>
      </c>
      <c r="M64" s="9">
        <f t="shared" si="9"/>
        <v>0.18310000000000001</v>
      </c>
      <c r="N64" s="9">
        <f t="shared" si="10"/>
        <v>2.847</v>
      </c>
      <c r="O64" s="9">
        <f t="shared" si="11"/>
        <v>2.2480000000000002</v>
      </c>
      <c r="P64" s="9">
        <f t="shared" si="2"/>
        <v>1</v>
      </c>
      <c r="Q64" s="9">
        <f>Q4</f>
        <v>3.2730000000000001</v>
      </c>
      <c r="R64" s="9">
        <f>R4</f>
        <v>0.1348</v>
      </c>
      <c r="S64" s="22">
        <f>'Rates by District'!C60</f>
        <v>0</v>
      </c>
      <c r="T64" s="22"/>
      <c r="U64" s="18"/>
      <c r="V64" s="9">
        <f t="shared" si="16"/>
        <v>14.881500000000001</v>
      </c>
      <c r="W64" s="10">
        <f>COUNT(D64:U64)-1</f>
        <v>13</v>
      </c>
    </row>
    <row r="65" spans="1:23" x14ac:dyDescent="0.2">
      <c r="A65" s="20" t="s">
        <v>207</v>
      </c>
      <c r="B65" s="21">
        <v>6644</v>
      </c>
      <c r="C65" s="26" t="s">
        <v>242</v>
      </c>
      <c r="D65" s="9">
        <f>$D$3</f>
        <v>3.2273000000000001</v>
      </c>
      <c r="E65" s="9">
        <f t="shared" si="4"/>
        <v>6.6699999999999995E-2</v>
      </c>
      <c r="F65" s="9">
        <f t="shared" si="5"/>
        <v>5.1999999999999998E-2</v>
      </c>
      <c r="G65" s="9">
        <f t="shared" si="15"/>
        <v>0.73</v>
      </c>
      <c r="H65" s="9">
        <f t="shared" si="6"/>
        <v>3.8199999999999998E-2</v>
      </c>
      <c r="I65" s="9">
        <f>$I$13</f>
        <v>0.03</v>
      </c>
      <c r="J65" s="18"/>
      <c r="K65" s="9">
        <f t="shared" si="7"/>
        <v>1.042</v>
      </c>
      <c r="L65" s="9">
        <f t="shared" si="8"/>
        <v>3.9399999999999998E-2</v>
      </c>
      <c r="M65" s="9">
        <f t="shared" si="9"/>
        <v>0.18310000000000001</v>
      </c>
      <c r="N65" s="9">
        <f t="shared" si="10"/>
        <v>2.847</v>
      </c>
      <c r="O65" s="9">
        <f t="shared" si="11"/>
        <v>2.2480000000000002</v>
      </c>
      <c r="P65" s="9">
        <f t="shared" ref="P65:P67" si="18">$P$3</f>
        <v>1</v>
      </c>
      <c r="Q65" s="18"/>
      <c r="R65" s="18"/>
      <c r="S65" s="18"/>
      <c r="T65" s="18"/>
      <c r="U65" s="18"/>
      <c r="V65" s="9">
        <f t="shared" si="16"/>
        <v>11.503699999999998</v>
      </c>
      <c r="W65" s="10">
        <f>COUNT(D65:U65)-1</f>
        <v>11</v>
      </c>
    </row>
    <row r="66" spans="1:23" ht="22.5" x14ac:dyDescent="0.2">
      <c r="A66" s="20" t="s">
        <v>208</v>
      </c>
      <c r="B66" s="21">
        <v>331</v>
      </c>
      <c r="C66" s="26" t="s">
        <v>243</v>
      </c>
      <c r="D66" s="9">
        <f>$D$3</f>
        <v>3.2273000000000001</v>
      </c>
      <c r="E66" s="9">
        <f t="shared" ref="E66:E67" si="19">$E$3</f>
        <v>6.6699999999999995E-2</v>
      </c>
      <c r="F66" s="9">
        <f t="shared" ref="F66:F67" si="20">$F$3</f>
        <v>5.1999999999999998E-2</v>
      </c>
      <c r="G66" s="9">
        <f t="shared" si="15"/>
        <v>0.73</v>
      </c>
      <c r="H66" s="9">
        <f t="shared" si="6"/>
        <v>3.8199999999999998E-2</v>
      </c>
      <c r="I66" s="18"/>
      <c r="J66" s="18"/>
      <c r="K66" s="9">
        <f t="shared" ref="K66:K67" si="21">$K$3</f>
        <v>1.042</v>
      </c>
      <c r="L66" s="9">
        <f t="shared" ref="L66:L67" si="22">$L$3</f>
        <v>3.9399999999999998E-2</v>
      </c>
      <c r="M66" s="9">
        <f t="shared" si="9"/>
        <v>0.18310000000000001</v>
      </c>
      <c r="N66" s="9">
        <f t="shared" ref="N66:N67" si="23">$N$3</f>
        <v>2.847</v>
      </c>
      <c r="O66" s="9">
        <f t="shared" ref="O66:O67" si="24">$O$3</f>
        <v>2.2480000000000002</v>
      </c>
      <c r="P66" s="9">
        <f t="shared" si="18"/>
        <v>1</v>
      </c>
      <c r="Q66" s="9">
        <f>Q4</f>
        <v>3.2730000000000001</v>
      </c>
      <c r="R66" s="9">
        <f>R4</f>
        <v>0.1348</v>
      </c>
      <c r="S66" s="22">
        <f>'Rates by District'!C62</f>
        <v>0.61480000000000001</v>
      </c>
      <c r="T66" s="22"/>
      <c r="U66" s="22">
        <f>'Rates by District'!C63</f>
        <v>0.58989999999999998</v>
      </c>
      <c r="V66" s="9">
        <f t="shared" si="16"/>
        <v>16.086200000000002</v>
      </c>
      <c r="W66" s="10">
        <f>COUNT(D66:U66)-1</f>
        <v>14</v>
      </c>
    </row>
    <row r="67" spans="1:23" x14ac:dyDescent="0.2">
      <c r="A67" s="20" t="s">
        <v>209</v>
      </c>
      <c r="B67" s="21">
        <v>272</v>
      </c>
      <c r="C67" s="26" t="s">
        <v>120</v>
      </c>
      <c r="D67" s="9">
        <f>$D$3</f>
        <v>3.2273000000000001</v>
      </c>
      <c r="E67" s="9">
        <f t="shared" si="19"/>
        <v>6.6699999999999995E-2</v>
      </c>
      <c r="F67" s="9">
        <f t="shared" si="20"/>
        <v>5.1999999999999998E-2</v>
      </c>
      <c r="G67" s="9">
        <f t="shared" si="15"/>
        <v>0.73</v>
      </c>
      <c r="H67" s="9">
        <f t="shared" si="6"/>
        <v>3.8199999999999998E-2</v>
      </c>
      <c r="I67" s="18"/>
      <c r="J67" s="18"/>
      <c r="K67" s="9">
        <f t="shared" si="21"/>
        <v>1.042</v>
      </c>
      <c r="L67" s="9">
        <f t="shared" si="22"/>
        <v>3.9399999999999998E-2</v>
      </c>
      <c r="M67" s="9">
        <f t="shared" si="9"/>
        <v>0.18310000000000001</v>
      </c>
      <c r="N67" s="9">
        <f t="shared" si="23"/>
        <v>2.847</v>
      </c>
      <c r="O67" s="9">
        <f t="shared" si="24"/>
        <v>2.2480000000000002</v>
      </c>
      <c r="P67" s="9">
        <f t="shared" si="18"/>
        <v>1</v>
      </c>
      <c r="Q67" s="9">
        <f>Q4</f>
        <v>3.2730000000000001</v>
      </c>
      <c r="R67" s="9">
        <f>R4</f>
        <v>0.1348</v>
      </c>
      <c r="S67" s="22">
        <f>'Rates by District'!C65</f>
        <v>2</v>
      </c>
      <c r="T67" s="22"/>
      <c r="U67" s="18"/>
      <c r="V67" s="9">
        <f t="shared" ref="V67" si="25">SUM(D67:U67)</f>
        <v>16.881500000000003</v>
      </c>
      <c r="W67" s="10">
        <f>COUNT(D67:U67)-1</f>
        <v>13</v>
      </c>
    </row>
    <row r="68" spans="1:23" x14ac:dyDescent="0.2">
      <c r="C68" s="11"/>
      <c r="V68" s="17"/>
    </row>
    <row r="69" spans="1:23" x14ac:dyDescent="0.2">
      <c r="C69" s="11"/>
      <c r="V69" s="17"/>
    </row>
  </sheetData>
  <mergeCells count="4">
    <mergeCell ref="D1:J1"/>
    <mergeCell ref="K1:M1"/>
    <mergeCell ref="N1:P1"/>
    <mergeCell ref="Q1:U1"/>
  </mergeCells>
  <pageMargins left="0.7" right="0.7" top="0.75" bottom="0.75" header="0.3" footer="0.3"/>
  <pageSetup paperSize="5" scale="84" fitToHeight="0" orientation="landscape" r:id="rId1"/>
  <headerFooter>
    <oddHeader>&amp;C&amp;"-,Bold"&amp;12COUNTY OF SARASOTA TAXING AUTHORITY CODES 2021</oddHeader>
  </headerFooter>
  <ignoredErrors>
    <ignoredError sqref="I20:I23 I8:L8 I5:L5 U8:U17 I17:L17 J61 I4:L4 U64:U65 I3:J3 R8:S8 Q65:S65 R20:S21 E3 D8:G17 Q3:S3 U3 Q64:R64 S5 I9 K9:L9 I10 K10:L10 I11 K11:L11 I12 K12:L12 K13:L13 I14 K14:L14 I15 K15:L15 I16 K16:L16 I19:L19 I18 K18:L18 J64:J67 U18:U23 N19:S19 N18:S18 N4:P4 N8:P8 N5:P5 N17:S17 N9:S9 N10:S10 N11:S11 N12:S12 N13:S13 N14:S14 N15:S15 N16:S16 R23:S23 R22 Q67:R67 Q66:R66 U67 D4:G4 U4:U5 D18:G23 D5:F5" unlockedFormula="1"/>
    <ignoredError sqref="J21:L21 J48 J30 J42 J39 K23:L23 J58 J50 J27 J35 K20:L20 J52 J37 N21:Q22 N23:Q23 N20:Q20 K22:L22" formula="1" unlockedFormula="1"/>
    <ignoredError sqref="K24:L51 K52:L52 K53:L60 N24:Q51 N52:Q52 N53:Q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workbookViewId="0">
      <pane ySplit="1" topLeftCell="A2" activePane="bottomLeft" state="frozen"/>
      <selection pane="bottomLeft" activeCell="C14" sqref="C14"/>
    </sheetView>
  </sheetViews>
  <sheetFormatPr defaultColWidth="9.28515625" defaultRowHeight="15" x14ac:dyDescent="0.25"/>
  <cols>
    <col min="1" max="1" width="5.85546875" style="1" bestFit="1" customWidth="1"/>
    <col min="2" max="2" width="48.140625" bestFit="1" customWidth="1"/>
    <col min="5" max="5" width="9.28515625" style="1"/>
    <col min="6" max="6" width="48.140625" bestFit="1" customWidth="1"/>
  </cols>
  <sheetData>
    <row r="1" spans="1:5" s="2" customFormat="1" x14ac:dyDescent="0.25">
      <c r="A1" s="1" t="s">
        <v>212</v>
      </c>
      <c r="B1" t="s">
        <v>213</v>
      </c>
      <c r="C1" s="2" t="s">
        <v>244</v>
      </c>
      <c r="E1" s="28"/>
    </row>
    <row r="2" spans="1:5" x14ac:dyDescent="0.25">
      <c r="A2" s="1" t="s">
        <v>0</v>
      </c>
      <c r="B2" t="s">
        <v>1</v>
      </c>
      <c r="C2">
        <v>3.2273000000000001</v>
      </c>
    </row>
    <row r="3" spans="1:5" x14ac:dyDescent="0.25">
      <c r="A3" s="1" t="s">
        <v>2</v>
      </c>
      <c r="B3" t="s">
        <v>3</v>
      </c>
      <c r="C3">
        <v>6.6699999999999995E-2</v>
      </c>
    </row>
    <row r="4" spans="1:5" x14ac:dyDescent="0.25">
      <c r="A4" s="1" t="s">
        <v>214</v>
      </c>
      <c r="B4" t="s">
        <v>215</v>
      </c>
      <c r="C4">
        <v>3.8199999999999998E-2</v>
      </c>
    </row>
    <row r="5" spans="1:5" x14ac:dyDescent="0.25">
      <c r="A5" s="1" t="s">
        <v>4</v>
      </c>
      <c r="B5" t="s">
        <v>5</v>
      </c>
      <c r="C5">
        <v>5.1999999999999998E-2</v>
      </c>
    </row>
    <row r="6" spans="1:5" x14ac:dyDescent="0.25">
      <c r="A6" s="1" t="s">
        <v>6</v>
      </c>
      <c r="B6" t="s">
        <v>7</v>
      </c>
      <c r="C6">
        <v>1.042</v>
      </c>
    </row>
    <row r="7" spans="1:5" x14ac:dyDescent="0.25">
      <c r="A7" s="1" t="s">
        <v>8</v>
      </c>
      <c r="B7" t="s">
        <v>9</v>
      </c>
      <c r="C7">
        <v>0.18310000000000001</v>
      </c>
    </row>
    <row r="8" spans="1:5" x14ac:dyDescent="0.25">
      <c r="A8" s="1" t="s">
        <v>10</v>
      </c>
      <c r="B8" t="s">
        <v>11</v>
      </c>
      <c r="C8">
        <v>3.9399999999999998E-2</v>
      </c>
    </row>
    <row r="9" spans="1:5" x14ac:dyDescent="0.25">
      <c r="A9" s="1" t="s">
        <v>12</v>
      </c>
      <c r="B9" t="s">
        <v>13</v>
      </c>
      <c r="C9">
        <v>2.847</v>
      </c>
    </row>
    <row r="10" spans="1:5" x14ac:dyDescent="0.25">
      <c r="A10" s="1" t="s">
        <v>14</v>
      </c>
      <c r="B10" t="s">
        <v>15</v>
      </c>
      <c r="C10">
        <v>3.2480000000000002</v>
      </c>
    </row>
    <row r="11" spans="1:5" x14ac:dyDescent="0.25">
      <c r="A11" s="1" t="s">
        <v>16</v>
      </c>
      <c r="B11" t="s">
        <v>17</v>
      </c>
      <c r="C11">
        <v>3.2730000000000001</v>
      </c>
    </row>
    <row r="12" spans="1:5" x14ac:dyDescent="0.25">
      <c r="A12" s="1" t="s">
        <v>18</v>
      </c>
      <c r="B12" t="s">
        <v>19</v>
      </c>
      <c r="C12">
        <v>0.1348</v>
      </c>
    </row>
    <row r="13" spans="1:5" x14ac:dyDescent="0.25">
      <c r="A13" s="1" t="s">
        <v>20</v>
      </c>
      <c r="B13" t="s">
        <v>21</v>
      </c>
      <c r="C13">
        <v>3.8450000000000002</v>
      </c>
    </row>
    <row r="14" spans="1:5" x14ac:dyDescent="0.25">
      <c r="A14" s="1" t="s">
        <v>22</v>
      </c>
      <c r="B14" t="s">
        <v>23</v>
      </c>
      <c r="C14">
        <v>0.34050000000000002</v>
      </c>
    </row>
    <row r="15" spans="1:5" x14ac:dyDescent="0.25">
      <c r="A15" s="1" t="s">
        <v>24</v>
      </c>
      <c r="B15" t="s">
        <v>25</v>
      </c>
      <c r="C15">
        <v>1.96</v>
      </c>
    </row>
    <row r="16" spans="1:5" x14ac:dyDescent="0.25">
      <c r="A16" s="1" t="s">
        <v>26</v>
      </c>
      <c r="B16" t="s">
        <v>27</v>
      </c>
      <c r="C16">
        <v>3.7999999999999999E-2</v>
      </c>
    </row>
    <row r="17" spans="1:3" x14ac:dyDescent="0.25">
      <c r="A17" s="1" t="s">
        <v>217</v>
      </c>
      <c r="B17" t="s">
        <v>218</v>
      </c>
      <c r="C17">
        <v>0.55630000000000002</v>
      </c>
    </row>
    <row r="18" spans="1:3" x14ac:dyDescent="0.25">
      <c r="A18" s="1" t="s">
        <v>219</v>
      </c>
      <c r="B18" t="s">
        <v>220</v>
      </c>
      <c r="C18">
        <v>0.1391</v>
      </c>
    </row>
    <row r="19" spans="1:3" x14ac:dyDescent="0.25">
      <c r="A19" s="1" t="s">
        <v>28</v>
      </c>
      <c r="B19" t="s">
        <v>29</v>
      </c>
      <c r="C19">
        <v>3.7667000000000002</v>
      </c>
    </row>
    <row r="20" spans="1:3" x14ac:dyDescent="0.25">
      <c r="A20" s="1" t="s">
        <v>30</v>
      </c>
      <c r="B20" t="s">
        <v>31</v>
      </c>
      <c r="C20">
        <v>0</v>
      </c>
    </row>
    <row r="21" spans="1:3" x14ac:dyDescent="0.25">
      <c r="A21" s="1" t="s">
        <v>32</v>
      </c>
      <c r="B21" t="s">
        <v>33</v>
      </c>
      <c r="C21">
        <v>0.23499999999999999</v>
      </c>
    </row>
    <row r="22" spans="1:3" x14ac:dyDescent="0.25">
      <c r="A22" s="1" t="s">
        <v>34</v>
      </c>
      <c r="B22" t="s">
        <v>35</v>
      </c>
      <c r="C22">
        <v>0.19650000000000001</v>
      </c>
    </row>
    <row r="23" spans="1:3" x14ac:dyDescent="0.25">
      <c r="A23" s="1" t="s">
        <v>36</v>
      </c>
      <c r="B23" t="s">
        <v>37</v>
      </c>
      <c r="C23">
        <v>9.8100000000000007E-2</v>
      </c>
    </row>
    <row r="24" spans="1:3" x14ac:dyDescent="0.25">
      <c r="A24" s="1" t="s">
        <v>38</v>
      </c>
      <c r="B24" t="s">
        <v>39</v>
      </c>
      <c r="C24">
        <v>0.1328</v>
      </c>
    </row>
    <row r="25" spans="1:3" x14ac:dyDescent="0.25">
      <c r="A25" s="1" t="s">
        <v>40</v>
      </c>
      <c r="B25" t="s">
        <v>41</v>
      </c>
      <c r="C25">
        <v>0.1618</v>
      </c>
    </row>
    <row r="26" spans="1:3" x14ac:dyDescent="0.25">
      <c r="A26" s="1" t="s">
        <v>42</v>
      </c>
      <c r="B26" t="s">
        <v>43</v>
      </c>
      <c r="C26">
        <v>9.3299999999999994E-2</v>
      </c>
    </row>
    <row r="27" spans="1:3" x14ac:dyDescent="0.25">
      <c r="A27" s="1" t="s">
        <v>44</v>
      </c>
      <c r="B27" t="s">
        <v>45</v>
      </c>
      <c r="C27">
        <v>4.3799999999999999E-2</v>
      </c>
    </row>
    <row r="28" spans="1:3" x14ac:dyDescent="0.25">
      <c r="A28" s="1" t="s">
        <v>46</v>
      </c>
      <c r="B28" t="s">
        <v>47</v>
      </c>
      <c r="C28">
        <v>4.0000000000000001E-3</v>
      </c>
    </row>
    <row r="29" spans="1:3" x14ac:dyDescent="0.25">
      <c r="A29" s="1" t="s">
        <v>48</v>
      </c>
      <c r="B29" t="s">
        <v>49</v>
      </c>
      <c r="C29">
        <v>0.1371</v>
      </c>
    </row>
    <row r="30" spans="1:3" x14ac:dyDescent="0.25">
      <c r="A30" s="1" t="s">
        <v>50</v>
      </c>
      <c r="B30" t="s">
        <v>51</v>
      </c>
      <c r="C30">
        <v>8.4000000000000005E-2</v>
      </c>
    </row>
    <row r="31" spans="1:3" x14ac:dyDescent="0.25">
      <c r="A31" s="1" t="s">
        <v>52</v>
      </c>
      <c r="B31" t="s">
        <v>53</v>
      </c>
      <c r="C31">
        <v>0.19600000000000001</v>
      </c>
    </row>
    <row r="32" spans="1:3" x14ac:dyDescent="0.25">
      <c r="A32" s="1" t="s">
        <v>54</v>
      </c>
      <c r="B32" t="s">
        <v>55</v>
      </c>
      <c r="C32">
        <v>6.3100000000000003E-2</v>
      </c>
    </row>
    <row r="33" spans="1:3" x14ac:dyDescent="0.25">
      <c r="A33" s="1" t="s">
        <v>56</v>
      </c>
      <c r="B33" t="s">
        <v>57</v>
      </c>
      <c r="C33">
        <v>9.2299999999999993E-2</v>
      </c>
    </row>
    <row r="34" spans="1:3" x14ac:dyDescent="0.25">
      <c r="A34" s="1" t="s">
        <v>58</v>
      </c>
      <c r="B34" t="s">
        <v>59</v>
      </c>
      <c r="C34">
        <v>1.8599999999999998E-2</v>
      </c>
    </row>
    <row r="35" spans="1:3" x14ac:dyDescent="0.25">
      <c r="A35" s="1" t="s">
        <v>60</v>
      </c>
      <c r="B35" t="s">
        <v>61</v>
      </c>
      <c r="C35">
        <v>0.16</v>
      </c>
    </row>
    <row r="36" spans="1:3" x14ac:dyDescent="0.25">
      <c r="A36" s="1" t="s">
        <v>62</v>
      </c>
      <c r="B36" t="s">
        <v>63</v>
      </c>
      <c r="C36">
        <v>0.1206</v>
      </c>
    </row>
    <row r="37" spans="1:3" x14ac:dyDescent="0.25">
      <c r="A37" s="1" t="s">
        <v>64</v>
      </c>
      <c r="B37" t="s">
        <v>65</v>
      </c>
      <c r="C37">
        <v>0.1646</v>
      </c>
    </row>
    <row r="38" spans="1:3" x14ac:dyDescent="0.25">
      <c r="A38" s="1" t="s">
        <v>66</v>
      </c>
      <c r="B38" t="s">
        <v>67</v>
      </c>
      <c r="C38">
        <v>0.1125</v>
      </c>
    </row>
    <row r="39" spans="1:3" x14ac:dyDescent="0.25">
      <c r="A39" s="1" t="s">
        <v>68</v>
      </c>
      <c r="B39" t="s">
        <v>69</v>
      </c>
      <c r="C39">
        <v>2.5700000000000001E-2</v>
      </c>
    </row>
    <row r="40" spans="1:3" x14ac:dyDescent="0.25">
      <c r="A40" s="1" t="s">
        <v>70</v>
      </c>
      <c r="B40" t="s">
        <v>71</v>
      </c>
      <c r="C40">
        <v>5.8500000000000003E-2</v>
      </c>
    </row>
    <row r="41" spans="1:3" x14ac:dyDescent="0.25">
      <c r="A41" s="1" t="s">
        <v>72</v>
      </c>
      <c r="B41" t="s">
        <v>73</v>
      </c>
      <c r="C41">
        <v>0.1643</v>
      </c>
    </row>
    <row r="42" spans="1:3" x14ac:dyDescent="0.25">
      <c r="A42" s="1" t="s">
        <v>74</v>
      </c>
      <c r="B42" t="s">
        <v>75</v>
      </c>
      <c r="C42">
        <v>8.48E-2</v>
      </c>
    </row>
    <row r="43" spans="1:3" x14ac:dyDescent="0.25">
      <c r="A43" s="1" t="s">
        <v>76</v>
      </c>
      <c r="B43" t="s">
        <v>77</v>
      </c>
      <c r="C43">
        <v>0.1366</v>
      </c>
    </row>
    <row r="44" spans="1:3" x14ac:dyDescent="0.25">
      <c r="A44" s="1" t="s">
        <v>78</v>
      </c>
      <c r="B44" t="s">
        <v>79</v>
      </c>
      <c r="C44">
        <v>0.10290000000000001</v>
      </c>
    </row>
    <row r="45" spans="1:3" x14ac:dyDescent="0.25">
      <c r="A45" s="1" t="s">
        <v>80</v>
      </c>
      <c r="B45" t="s">
        <v>81</v>
      </c>
      <c r="C45">
        <v>0.1855</v>
      </c>
    </row>
    <row r="46" spans="1:3" x14ac:dyDescent="0.25">
      <c r="A46" s="1" t="s">
        <v>82</v>
      </c>
      <c r="B46" t="s">
        <v>83</v>
      </c>
      <c r="C46">
        <v>3.6999999999999998E-2</v>
      </c>
    </row>
    <row r="47" spans="1:3" x14ac:dyDescent="0.25">
      <c r="A47" s="1" t="s">
        <v>84</v>
      </c>
      <c r="B47" t="s">
        <v>85</v>
      </c>
      <c r="C47">
        <v>4.41E-2</v>
      </c>
    </row>
    <row r="48" spans="1:3" x14ac:dyDescent="0.25">
      <c r="A48" s="1" t="s">
        <v>86</v>
      </c>
      <c r="B48" t="s">
        <v>87</v>
      </c>
      <c r="C48">
        <v>5.74E-2</v>
      </c>
    </row>
    <row r="49" spans="1:3" x14ac:dyDescent="0.25">
      <c r="A49" s="1" t="s">
        <v>88</v>
      </c>
      <c r="B49" t="s">
        <v>89</v>
      </c>
      <c r="C49">
        <v>0.1482</v>
      </c>
    </row>
    <row r="50" spans="1:3" x14ac:dyDescent="0.25">
      <c r="A50" s="1" t="s">
        <v>90</v>
      </c>
      <c r="B50" t="s">
        <v>91</v>
      </c>
      <c r="C50">
        <v>0.12970000000000001</v>
      </c>
    </row>
    <row r="51" spans="1:3" x14ac:dyDescent="0.25">
      <c r="A51" s="1" t="s">
        <v>92</v>
      </c>
      <c r="B51" t="s">
        <v>93</v>
      </c>
      <c r="C51">
        <v>0.11799999999999999</v>
      </c>
    </row>
    <row r="52" spans="1:3" x14ac:dyDescent="0.25">
      <c r="A52" s="1" t="s">
        <v>94</v>
      </c>
      <c r="B52" t="s">
        <v>95</v>
      </c>
      <c r="C52">
        <v>0.28749999999999998</v>
      </c>
    </row>
    <row r="53" spans="1:3" x14ac:dyDescent="0.25">
      <c r="A53" s="1" t="s">
        <v>96</v>
      </c>
      <c r="B53" t="s">
        <v>97</v>
      </c>
      <c r="C53">
        <v>8.6800000000000002E-2</v>
      </c>
    </row>
    <row r="54" spans="1:3" x14ac:dyDescent="0.25">
      <c r="A54" s="1" t="s">
        <v>98</v>
      </c>
      <c r="B54" t="s">
        <v>99</v>
      </c>
      <c r="C54">
        <v>0</v>
      </c>
    </row>
    <row r="55" spans="1:3" x14ac:dyDescent="0.25">
      <c r="A55" s="1" t="s">
        <v>100</v>
      </c>
      <c r="B55" t="s">
        <v>101</v>
      </c>
      <c r="C55">
        <v>0.1547</v>
      </c>
    </row>
    <row r="56" spans="1:3" x14ac:dyDescent="0.25">
      <c r="A56" s="1" t="s">
        <v>102</v>
      </c>
      <c r="B56" t="s">
        <v>103</v>
      </c>
      <c r="C56">
        <v>3.4200000000000001E-2</v>
      </c>
    </row>
    <row r="57" spans="1:3" x14ac:dyDescent="0.25">
      <c r="A57" s="1" t="s">
        <v>104</v>
      </c>
      <c r="B57" t="s">
        <v>105</v>
      </c>
      <c r="C57">
        <v>3.9899999999999998E-2</v>
      </c>
    </row>
    <row r="58" spans="1:3" x14ac:dyDescent="0.25">
      <c r="A58" s="1" t="s">
        <v>106</v>
      </c>
      <c r="B58" t="s">
        <v>107</v>
      </c>
      <c r="C58">
        <v>7.0400000000000004E-2</v>
      </c>
    </row>
    <row r="59" spans="1:3" x14ac:dyDescent="0.25">
      <c r="A59" s="1" t="s">
        <v>108</v>
      </c>
      <c r="B59" t="s">
        <v>109</v>
      </c>
      <c r="C59">
        <v>0.73</v>
      </c>
    </row>
    <row r="60" spans="1:3" x14ac:dyDescent="0.25">
      <c r="A60" s="1" t="s">
        <v>110</v>
      </c>
      <c r="B60" t="s">
        <v>111</v>
      </c>
      <c r="C60">
        <v>0</v>
      </c>
    </row>
    <row r="61" spans="1:3" x14ac:dyDescent="0.25">
      <c r="A61" s="1" t="s">
        <v>112</v>
      </c>
      <c r="B61" t="s">
        <v>113</v>
      </c>
      <c r="C61">
        <v>0.03</v>
      </c>
    </row>
    <row r="62" spans="1:3" x14ac:dyDescent="0.25">
      <c r="A62" s="1" t="s">
        <v>114</v>
      </c>
      <c r="B62" t="s">
        <v>115</v>
      </c>
      <c r="C62">
        <v>0.61480000000000001</v>
      </c>
    </row>
    <row r="63" spans="1:3" x14ac:dyDescent="0.25">
      <c r="A63" s="1" t="s">
        <v>116</v>
      </c>
      <c r="B63" t="s">
        <v>211</v>
      </c>
      <c r="C63">
        <v>0.58989999999999998</v>
      </c>
    </row>
    <row r="64" spans="1:3" x14ac:dyDescent="0.25">
      <c r="A64" s="1" t="s">
        <v>117</v>
      </c>
      <c r="B64" t="s">
        <v>118</v>
      </c>
      <c r="C64">
        <v>2.4647000000000001</v>
      </c>
    </row>
    <row r="65" spans="1:3" x14ac:dyDescent="0.25">
      <c r="A65" s="1" t="s">
        <v>119</v>
      </c>
      <c r="B65" t="s">
        <v>120</v>
      </c>
      <c r="C65">
        <v>2</v>
      </c>
    </row>
  </sheetData>
  <phoneticPr fontId="7" type="noConversion"/>
  <conditionalFormatting sqref="E2:E65">
    <cfRule type="cellIs" dxfId="0" priority="1" operator="equal">
      <formula>A2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A3A6A6-8F7A-4A59-ABBC-A5165C98D0F3}"/>
</file>

<file path=customXml/itemProps2.xml><?xml version="1.0" encoding="utf-8"?>
<ds:datastoreItem xmlns:ds="http://schemas.openxmlformats.org/officeDocument/2006/customXml" ds:itemID="{F508B5BF-08AF-468F-BF4D-9EC64A43391F}"/>
</file>

<file path=customXml/itemProps3.xml><?xml version="1.0" encoding="utf-8"?>
<ds:datastoreItem xmlns:ds="http://schemas.openxmlformats.org/officeDocument/2006/customXml" ds:itemID="{A3BA57C4-DB79-466A-9ED1-CE5578B23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Rates by Mill Code</vt:lpstr>
      <vt:lpstr>Rates by District</vt:lpstr>
      <vt:lpstr>'Rates by Mill Code'!Print_Titles</vt:lpstr>
    </vt:vector>
  </TitlesOfParts>
  <Company>Sarasota County Goverment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Loughrey</dc:creator>
  <cp:lastModifiedBy>Allison Kever</cp:lastModifiedBy>
  <cp:lastPrinted>2020-10-05T15:11:42Z</cp:lastPrinted>
  <dcterms:created xsi:type="dcterms:W3CDTF">2017-07-31T14:08:58Z</dcterms:created>
  <dcterms:modified xsi:type="dcterms:W3CDTF">2025-10-03T17:12:58Z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