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SFY 09-10" sheetId="1" r:id="rId1"/>
    <sheet name="monthly" sheetId="2" r:id="rId2"/>
  </sheets>
  <definedNames>
    <definedName name="f20703" localSheetId="0">'SFY 09-10'!$A$1:$D$82</definedName>
  </definedNames>
  <calcPr fullCalcOnLoad="1"/>
</workbook>
</file>

<file path=xl/sharedStrings.xml><?xml version="1.0" encoding="utf-8"?>
<sst xmlns="http://schemas.openxmlformats.org/spreadsheetml/2006/main" count="220" uniqueCount="79">
  <si>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</si>
  <si>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</si>
  <si>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</si>
  <si>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</si>
  <si>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</si>
  <si>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</si>
  <si>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</si>
  <si>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</si>
  <si>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</si>
  <si>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</si>
  <si>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</si>
  <si>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</si>
  <si>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</si>
  <si>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</si>
  <si>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</si>
  <si>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</si>
  <si>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</si>
  <si>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</si>
  <si>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</si>
  <si>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</si>
  <si>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</si>
  <si>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</si>
  <si>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</si>
  <si>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</si>
  <si>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</si>
  <si>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</si>
  <si>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</si>
  <si>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</si>
  <si>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</si>
  <si>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</si>
  <si>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</si>
  <si>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</si>
  <si>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</si>
  <si>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</si>
  <si>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</si>
  <si>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</si>
  <si>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</si>
  <si>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</si>
  <si>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</si>
  <si>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</si>
  <si>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</si>
  <si>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</si>
  <si>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</si>
  <si>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</si>
  <si>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</si>
  <si>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</si>
  <si>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</si>
  <si>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</si>
  <si>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</si>
  <si>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</si>
  <si>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</si>
  <si>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</si>
  <si>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</si>
  <si>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</si>
  <si>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</si>
  <si>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</si>
  <si>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</si>
  <si>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</si>
  <si>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</si>
  <si>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</si>
  <si>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</si>
  <si>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</si>
  <si>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</si>
  <si>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</si>
  <si>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</si>
  <si>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</si>
  <si>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</si>
  <si>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</si>
  <si>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</si>
  <si>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</si>
  <si>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</si>
  <si>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</si>
  <si>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</si>
  <si>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</si>
  <si>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</si>
  <si>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</si>
  <si>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>SFY 09-10</t>
  </si>
  <si>
    <t>================</t>
  </si>
  <si>
    <t xml:space="preserve">VALIDATED TAX RECEIPT DATA FOR: STATE FISCAL YEAR JULY 2009 TO June 2010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</si>
</sst>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78</v>
      </c>
      <c r="C1" t="s">
        <v>59</v>
      </c>
    </row>
    <row r="2" ht="12.75">
      <c r="C2" t="s">
        <v>60</v>
      </c>
    </row>
    <row r="4" spans="1:3" ht="12.75">
      <c r="A4" s="16" t="s">
        <v>61</v>
      </c>
      <c r="B4" s="16"/>
      <c r="C4" s="16"/>
    </row>
    <row r="5" spans="1:3" ht="12.75">
      <c r="A5" s="16" t="s">
        <v>62</v>
      </c>
      <c r="B5" s="16"/>
      <c r="C5" s="16"/>
    </row>
    <row r="6" spans="1:3" ht="12.75">
      <c r="A6" s="16" t="s">
        <v>63</v>
      </c>
      <c r="B6" s="16"/>
      <c r="C6" s="16"/>
    </row>
    <row r="8" spans="1:3" ht="12.75">
      <c r="A8" t="s">
        <v>1</v>
      </c>
      <c r="B8" s="3"/>
      <c r="C8" s="3" t="s">
        <v>72</v>
      </c>
    </row>
    <row r="9" spans="1:3" ht="12.75">
      <c r="A9" t="s">
        <v>2</v>
      </c>
      <c r="B9" s="3"/>
      <c r="C9" s="3" t="s">
        <v>64</v>
      </c>
    </row>
    <row r="10" spans="1:7" ht="12.75">
      <c r="A10" t="s">
        <v>3</v>
      </c>
      <c r="B10" s="1"/>
      <c r="C10" s="1">
        <f>SUM(monthly!B10:M10)</f>
        <v>17851726033.24</v>
      </c>
      <c r="G10" s="1"/>
    </row>
    <row r="11" spans="1:7" ht="12.75">
      <c r="A11" t="s">
        <v>4</v>
      </c>
      <c r="B11" s="1"/>
      <c r="C11" s="1">
        <f>SUM(monthly!B11:M11)</f>
        <v>16329998354.16</v>
      </c>
      <c r="G11" s="2"/>
    </row>
    <row r="12" spans="1:7" ht="12.75">
      <c r="A12" t="s">
        <v>5</v>
      </c>
      <c r="B12" s="1"/>
      <c r="C12" s="1">
        <f>SUM(monthly!B12:M12)</f>
        <v>441093902.5099997</v>
      </c>
      <c r="G12" s="2"/>
    </row>
    <row r="13" spans="1:7" ht="12.75">
      <c r="A13" t="s">
        <v>6</v>
      </c>
      <c r="B13" s="1"/>
      <c r="C13" s="1">
        <f>SUM(monthly!B13:M13)</f>
        <v>1080808084.9499998</v>
      </c>
      <c r="G13" s="2"/>
    </row>
    <row r="14" spans="1:7" ht="12.75">
      <c r="A14" t="s">
        <v>7</v>
      </c>
      <c r="B14" s="1"/>
      <c r="C14" s="1">
        <f>SUM(monthly!B14:M14)</f>
        <v>1792604364.2199998</v>
      </c>
      <c r="G14" s="2"/>
    </row>
    <row r="15" spans="1:7" ht="12.75">
      <c r="A15" t="s">
        <v>8</v>
      </c>
      <c r="B15" s="1"/>
      <c r="C15" s="1">
        <f>SUM(monthly!B15:M15)</f>
        <v>1081488189.48</v>
      </c>
      <c r="G15" s="2"/>
    </row>
    <row r="16" spans="1:7" ht="12.75">
      <c r="A16" t="s">
        <v>9</v>
      </c>
      <c r="B16" s="1"/>
      <c r="C16" s="1">
        <f>SUM(monthly!B16:M16)</f>
        <v>667798833.6199999</v>
      </c>
      <c r="G16" s="2"/>
    </row>
    <row r="17" spans="1:7" ht="12.75">
      <c r="A17" t="s">
        <v>10</v>
      </c>
      <c r="B17" s="1"/>
      <c r="C17" s="1">
        <f>SUM(monthly!B17:M17)</f>
        <v>160488332.61</v>
      </c>
      <c r="G17" s="1"/>
    </row>
    <row r="18" spans="1:7" ht="12.75">
      <c r="A18" t="s">
        <v>11</v>
      </c>
      <c r="B18" s="1"/>
      <c r="C18" s="1">
        <f>SUM(monthly!B18:M18)</f>
        <v>704697.64</v>
      </c>
      <c r="G18" s="2"/>
    </row>
    <row r="19" spans="1:7" ht="12.75">
      <c r="A19" t="s">
        <v>12</v>
      </c>
      <c r="B19" s="1"/>
      <c r="C19" s="1">
        <f>SUM(monthly!B19:M19)</f>
        <v>158868121.98000002</v>
      </c>
      <c r="G19" s="2"/>
    </row>
    <row r="20" spans="1:7" ht="12.75">
      <c r="A20" t="s">
        <v>13</v>
      </c>
      <c r="B20" s="1"/>
      <c r="C20" s="1">
        <f>SUM(monthly!B20:M20)</f>
        <v>915512.99</v>
      </c>
      <c r="G20" s="2"/>
    </row>
    <row r="21" spans="1:7" ht="12.75">
      <c r="A21" t="s">
        <v>14</v>
      </c>
      <c r="B21" s="1"/>
      <c r="C21" s="1">
        <f>SUM(monthly!B21:M21)</f>
        <v>3339802.3400000003</v>
      </c>
      <c r="G21" s="2"/>
    </row>
    <row r="22" spans="1:7" ht="12.75">
      <c r="A22" t="s">
        <v>15</v>
      </c>
      <c r="B22" s="1"/>
      <c r="C22" s="1">
        <f>SUM(monthly!B22:M22)</f>
        <v>71010061.46</v>
      </c>
      <c r="G22" s="1"/>
    </row>
    <row r="23" spans="1:7" ht="12.75">
      <c r="A23" t="s">
        <v>16</v>
      </c>
      <c r="B23" s="1"/>
      <c r="C23" s="1">
        <f>SUM(monthly!B23:M23)</f>
        <v>3928739.8800000004</v>
      </c>
      <c r="G23" s="2"/>
    </row>
    <row r="24" spans="1:7" ht="12.75">
      <c r="A24" t="s">
        <v>17</v>
      </c>
      <c r="B24" s="1"/>
      <c r="C24" s="1">
        <f>SUM(monthly!B24:M24)</f>
        <v>67081321.58</v>
      </c>
      <c r="G24" s="2"/>
    </row>
    <row r="25" spans="1:7" ht="12.75">
      <c r="A25" t="s">
        <v>18</v>
      </c>
      <c r="B25" s="1"/>
      <c r="C25" s="1">
        <f>SUM(monthly!B25:M25)</f>
        <v>1630707297.627368</v>
      </c>
      <c r="G25" s="1"/>
    </row>
    <row r="26" spans="1:7" ht="12.75">
      <c r="A26" t="s">
        <v>19</v>
      </c>
      <c r="B26" s="1"/>
      <c r="C26" s="1">
        <f>SUM(monthly!B26:M26)</f>
        <v>1338464742.7584553</v>
      </c>
      <c r="G26" s="2"/>
    </row>
    <row r="27" spans="1:7" ht="12.75">
      <c r="A27" t="s">
        <v>20</v>
      </c>
      <c r="B27" s="1"/>
      <c r="C27" s="1">
        <f>SUM(monthly!B27:M27)</f>
        <v>227644520.00918287</v>
      </c>
      <c r="G27" s="1"/>
    </row>
    <row r="28" spans="1:7" ht="12.75">
      <c r="A28" t="s">
        <v>21</v>
      </c>
      <c r="B28" s="1"/>
      <c r="C28" s="1">
        <f>SUM(monthly!B28:M28)</f>
        <v>227644520.00918287</v>
      </c>
      <c r="G28" s="2"/>
    </row>
    <row r="29" spans="1:7" ht="12.75">
      <c r="A29" t="s">
        <v>22</v>
      </c>
      <c r="B29" s="9"/>
      <c r="C29" s="1">
        <f>SUM(monthly!B29:M29)</f>
        <v>0</v>
      </c>
      <c r="G29" s="2"/>
    </row>
    <row r="30" spans="1:7" ht="12.75">
      <c r="A30" t="s">
        <v>23</v>
      </c>
      <c r="B30" s="1"/>
      <c r="C30" s="1">
        <f>SUM(monthly!B30:M30)</f>
        <v>64598034.85972986</v>
      </c>
      <c r="G30" s="2"/>
    </row>
    <row r="31" spans="1:7" ht="12.75">
      <c r="A31" t="s">
        <v>24</v>
      </c>
      <c r="B31" s="1"/>
      <c r="C31" s="1">
        <f>SUM(monthly!B31:M31)</f>
        <v>636108190.3</v>
      </c>
      <c r="G31" s="2"/>
    </row>
    <row r="32" spans="1:7" ht="12.75">
      <c r="A32" t="s">
        <v>25</v>
      </c>
      <c r="B32" s="1"/>
      <c r="C32" s="1">
        <f>SUM(monthly!B32:M32)</f>
        <v>1098419539.87</v>
      </c>
      <c r="G32" s="1"/>
    </row>
    <row r="33" spans="1:7" ht="12.75">
      <c r="A33" t="s">
        <v>26</v>
      </c>
      <c r="B33" s="1"/>
      <c r="C33" s="1">
        <f>SUM(monthly!B33:M33)</f>
        <v>660028147.5</v>
      </c>
      <c r="G33" s="2"/>
    </row>
    <row r="34" spans="1:7" ht="12.75">
      <c r="A34" t="s">
        <v>27</v>
      </c>
      <c r="B34" s="1"/>
      <c r="C34" s="1">
        <f>SUM(monthly!B34:M34)</f>
        <v>441876135.24949735</v>
      </c>
      <c r="G34" s="2"/>
    </row>
    <row r="35" spans="1:7" ht="12.75">
      <c r="A35" t="s">
        <v>28</v>
      </c>
      <c r="B35" s="1"/>
      <c r="C35" s="1">
        <f>SUM(monthly!B35:M35)</f>
        <v>236513491.48</v>
      </c>
      <c r="G35" s="1"/>
    </row>
    <row r="36" spans="1:7" ht="12.75">
      <c r="A36" t="s">
        <v>29</v>
      </c>
      <c r="B36" s="1"/>
      <c r="C36" s="1">
        <f>SUM(monthly!B36:M36)</f>
        <v>6390339.889999999</v>
      </c>
      <c r="G36" s="2"/>
    </row>
    <row r="37" spans="1:7" ht="12.75">
      <c r="A37" t="s">
        <v>30</v>
      </c>
      <c r="B37" s="1"/>
      <c r="C37" s="1">
        <f>SUM(monthly!B37:M37)</f>
        <v>17065384.41</v>
      </c>
      <c r="G37" s="2"/>
    </row>
    <row r="38" spans="1:7" ht="12.75">
      <c r="A38" t="s">
        <v>31</v>
      </c>
      <c r="B38" s="1"/>
      <c r="C38" s="1">
        <f>SUM(monthly!B38:M38)</f>
        <v>212604583.56</v>
      </c>
      <c r="G38" s="2"/>
    </row>
    <row r="39" spans="1:7" ht="12.75">
      <c r="A39" t="s">
        <v>32</v>
      </c>
      <c r="B39" s="1"/>
      <c r="C39" s="1">
        <f>SUM(monthly!B39:M39)</f>
        <v>453183.62000000005</v>
      </c>
      <c r="G39" s="2"/>
    </row>
    <row r="40" spans="1:7" ht="12.75">
      <c r="A40" t="s">
        <v>33</v>
      </c>
      <c r="B40" s="1"/>
      <c r="C40" s="1">
        <f>SUM(monthly!B40:M40)</f>
        <v>7680055.69</v>
      </c>
      <c r="G40" s="2"/>
    </row>
    <row r="41" spans="1:7" ht="12.75">
      <c r="A41" t="s">
        <v>34</v>
      </c>
      <c r="B41" s="1"/>
      <c r="C41" s="1">
        <f>SUM(monthly!B41:M41)</f>
        <v>127514032.68</v>
      </c>
      <c r="G41" s="2"/>
    </row>
    <row r="42" spans="1:7" ht="12.75">
      <c r="A42" t="s">
        <v>35</v>
      </c>
      <c r="B42" s="1"/>
      <c r="C42" s="1">
        <f>SUM(monthly!B42:M42)</f>
        <v>16523762.719999999</v>
      </c>
      <c r="G42" s="2"/>
    </row>
    <row r="43" spans="1:7" ht="12.75">
      <c r="A43" t="s">
        <v>36</v>
      </c>
      <c r="B43" s="1"/>
      <c r="C43" s="1">
        <f>SUM(monthly!B43:M43)</f>
        <v>8883850.1</v>
      </c>
      <c r="G43" s="2"/>
    </row>
    <row r="44" spans="1:7" ht="12.75">
      <c r="A44" t="s">
        <v>37</v>
      </c>
      <c r="B44" s="1"/>
      <c r="C44" s="1">
        <f>SUM(monthly!B44:M44)</f>
        <v>116467331.52000001</v>
      </c>
      <c r="G44" s="2"/>
    </row>
    <row r="45" spans="1:7" ht="12.75">
      <c r="A45" t="s">
        <v>38</v>
      </c>
      <c r="B45" s="1"/>
      <c r="C45" s="1">
        <f>SUM(monthly!B45:M45)</f>
        <v>16196897.670000002</v>
      </c>
      <c r="G45" s="2"/>
    </row>
    <row r="46" spans="1:7" ht="12.75">
      <c r="A46" t="s">
        <v>39</v>
      </c>
      <c r="B46" s="3"/>
      <c r="C46" s="3" t="s">
        <v>65</v>
      </c>
      <c r="G46" s="3"/>
    </row>
    <row r="47" spans="1:7" ht="12.75">
      <c r="A47" t="s">
        <v>40</v>
      </c>
      <c r="B47" s="4"/>
      <c r="C47" s="1">
        <f>SUM(monthly!B47:M47)</f>
        <v>25523470066.62737</v>
      </c>
      <c r="G47" s="4"/>
    </row>
    <row r="48" spans="1:7" ht="12.75">
      <c r="A48" t="s">
        <v>41</v>
      </c>
      <c r="B48" s="3"/>
      <c r="C48" s="3" t="s">
        <v>66</v>
      </c>
      <c r="G48" s="3"/>
    </row>
    <row r="49" spans="1:7" ht="12.75">
      <c r="A49" t="s">
        <v>2</v>
      </c>
      <c r="B49" s="3"/>
      <c r="C49" s="3" t="s">
        <v>64</v>
      </c>
      <c r="G49" s="3"/>
    </row>
    <row r="50" spans="1:7" ht="12.75">
      <c r="A50" t="s">
        <v>42</v>
      </c>
      <c r="B50" s="3"/>
      <c r="C50" s="1">
        <f>SUM(monthly!B50:M50)</f>
        <v>1633497798.1800003</v>
      </c>
      <c r="G50" s="4"/>
    </row>
    <row r="51" spans="1:7" ht="12.75">
      <c r="A51" t="s">
        <v>43</v>
      </c>
      <c r="B51" s="3"/>
      <c r="C51" s="1">
        <f>SUM(monthly!B51:M51)</f>
        <v>779016468.5133334</v>
      </c>
      <c r="G51" s="2"/>
    </row>
    <row r="52" spans="1:7" ht="12.75">
      <c r="A52" t="s">
        <v>44</v>
      </c>
      <c r="B52" s="3"/>
      <c r="C52" s="1">
        <f>SUM(monthly!B52:M52)</f>
        <v>211053889.505</v>
      </c>
      <c r="G52" s="2"/>
    </row>
    <row r="53" spans="1:7" ht="12.75">
      <c r="A53" t="s">
        <v>45</v>
      </c>
      <c r="B53" s="3"/>
      <c r="C53" s="1">
        <f>SUM(monthly!B53:M53)</f>
        <v>377023904.8216668</v>
      </c>
      <c r="G53" s="2"/>
    </row>
    <row r="54" spans="1:7" ht="12.75">
      <c r="A54" t="s">
        <v>46</v>
      </c>
      <c r="B54" s="3"/>
      <c r="C54" s="1">
        <f>SUM(monthly!B54:M54)</f>
        <v>266403535.33999997</v>
      </c>
      <c r="G54" s="2"/>
    </row>
    <row r="55" spans="1:7" ht="12.75">
      <c r="A55" t="s">
        <v>47</v>
      </c>
      <c r="B55" s="3"/>
      <c r="C55" s="1">
        <f>SUM(monthly!B55:M55)</f>
        <v>4981659.180000001</v>
      </c>
      <c r="G55" s="2"/>
    </row>
    <row r="56" spans="1:7" ht="12.75">
      <c r="A56" t="s">
        <v>48</v>
      </c>
      <c r="B56" s="4"/>
      <c r="C56" s="1">
        <f>SUM(monthly!B56:M56)</f>
        <v>14407607.24</v>
      </c>
      <c r="G56" s="2"/>
    </row>
    <row r="57" spans="1:7" ht="12.75">
      <c r="A57" t="s">
        <v>49</v>
      </c>
      <c r="B57" s="4"/>
      <c r="C57" s="1">
        <f>SUM(monthly!B57:M57)</f>
        <v>833360480.76</v>
      </c>
      <c r="G57" s="4"/>
    </row>
    <row r="58" spans="1:7" ht="12.75">
      <c r="A58" t="s">
        <v>50</v>
      </c>
      <c r="B58" s="4"/>
      <c r="C58" s="1">
        <f>SUM(monthly!B58:M58)</f>
        <v>79452229.77999999</v>
      </c>
      <c r="G58" s="2"/>
    </row>
    <row r="59" spans="1:7" ht="12.75">
      <c r="A59" t="s">
        <v>51</v>
      </c>
      <c r="B59" s="4"/>
      <c r="C59" s="1">
        <f>SUM(monthly!B59:M59)</f>
        <v>572695195.35</v>
      </c>
      <c r="G59" s="2"/>
    </row>
    <row r="60" spans="1:7" ht="12.75">
      <c r="A60" t="s">
        <v>52</v>
      </c>
      <c r="B60" s="4"/>
      <c r="C60" s="1">
        <f>SUM(monthly!B60:M60)</f>
        <v>181213055.63</v>
      </c>
      <c r="G60" s="2"/>
    </row>
    <row r="61" spans="1:7" ht="12.75">
      <c r="A61" t="s">
        <v>53</v>
      </c>
      <c r="B61" s="4"/>
      <c r="C61" s="1">
        <f>SUM(monthly!B61:M61)</f>
        <v>834904771.7304212</v>
      </c>
      <c r="G61" s="2"/>
    </row>
    <row r="62" spans="1:7" ht="12.75">
      <c r="A62" t="s">
        <v>54</v>
      </c>
      <c r="B62" s="3"/>
      <c r="C62" s="1">
        <f>SUM(monthly!B62:M62)</f>
        <v>0</v>
      </c>
      <c r="G62" s="2"/>
    </row>
    <row r="63" spans="1:7" ht="12.75">
      <c r="A63" t="s">
        <v>39</v>
      </c>
      <c r="B63" s="3"/>
      <c r="C63" s="3" t="s">
        <v>65</v>
      </c>
      <c r="G63" s="3"/>
    </row>
    <row r="64" spans="1:7" ht="12.75">
      <c r="A64" t="s">
        <v>55</v>
      </c>
      <c r="B64" s="4"/>
      <c r="C64" s="1">
        <f>SUM(monthly!B64:M64)</f>
        <v>3321152317.0904207</v>
      </c>
      <c r="G64" s="4"/>
    </row>
    <row r="65" spans="1:7" ht="12.75">
      <c r="A65" t="s">
        <v>39</v>
      </c>
      <c r="B65" s="3"/>
      <c r="C65" s="3" t="s">
        <v>65</v>
      </c>
      <c r="G65" s="3"/>
    </row>
    <row r="66" spans="1:7" ht="12.75">
      <c r="A66" t="s">
        <v>56</v>
      </c>
      <c r="B66" s="4"/>
      <c r="C66" s="1">
        <f>SUM(monthly!B66:M66)</f>
        <v>28844622383.71779</v>
      </c>
      <c r="G66" s="4"/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5" ht="12.75">
      <c r="A75" t="s">
        <v>70</v>
      </c>
    </row>
    <row r="76" ht="12.75">
      <c r="A76" t="s">
        <v>71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310"/>
  <sheetViews>
    <sheetView zoomScalePageLayoutView="0" workbookViewId="0" topLeftCell="A1">
      <pane xSplit="1" ySplit="9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1" sqref="B61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10" width="12.83203125" style="0" customWidth="1"/>
    <col min="11" max="13" width="12.83203125" style="0" bestFit="1" customWidth="1"/>
    <col min="14" max="14" width="16.16015625" style="0" bestFit="1" customWidth="1"/>
  </cols>
  <sheetData>
    <row r="1" spans="1:14" ht="12.75">
      <c r="A1" t="str">
        <f>'SFY 09-10'!A1</f>
        <v>VALIDATED TAX RECEIPT DATA FOR: STATE FISCAL YEAR JULY 2009 TO June 2010    </v>
      </c>
      <c r="N1" t="s">
        <v>59</v>
      </c>
    </row>
    <row r="2" ht="12.75">
      <c r="N2" t="s">
        <v>60</v>
      </c>
    </row>
    <row r="4" spans="1:14" ht="12.75">
      <c r="A4" s="16" t="s">
        <v>61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16" t="s">
        <v>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>
      <c r="A6" s="16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ht="12.75">
      <c r="N7" s="6"/>
    </row>
    <row r="8" spans="1:14" ht="12.75">
      <c r="A8" t="s">
        <v>1</v>
      </c>
      <c r="B8" s="11">
        <v>39995</v>
      </c>
      <c r="C8" s="11">
        <v>40026</v>
      </c>
      <c r="D8" s="11">
        <v>40057</v>
      </c>
      <c r="E8" s="11">
        <v>40087</v>
      </c>
      <c r="F8" s="11">
        <v>40118</v>
      </c>
      <c r="G8" s="11">
        <v>40148</v>
      </c>
      <c r="H8" s="11">
        <v>40179</v>
      </c>
      <c r="I8" s="11">
        <v>40210</v>
      </c>
      <c r="J8" s="11">
        <v>40238</v>
      </c>
      <c r="K8" s="11">
        <v>40269</v>
      </c>
      <c r="L8" s="11">
        <v>40299</v>
      </c>
      <c r="M8" s="11">
        <v>40330</v>
      </c>
      <c r="N8" s="3" t="s">
        <v>76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1494131003.62</v>
      </c>
      <c r="C10" s="1">
        <v>1446538221.71</v>
      </c>
      <c r="D10" s="1">
        <v>1418098155.70001</v>
      </c>
      <c r="E10" s="1">
        <v>1378192617.7099998</v>
      </c>
      <c r="F10" s="1">
        <v>1402880434.88</v>
      </c>
      <c r="G10" s="1">
        <v>1476411508.92</v>
      </c>
      <c r="H10" s="1">
        <v>1658394711.4399998</v>
      </c>
      <c r="I10" s="1">
        <v>1415581056.34999</v>
      </c>
      <c r="J10" s="1">
        <v>1491454384.1899998</v>
      </c>
      <c r="K10" s="1">
        <v>1673682634.41</v>
      </c>
      <c r="L10" s="1">
        <v>1535000561.1399999</v>
      </c>
      <c r="M10" s="1">
        <v>1461360743.17</v>
      </c>
      <c r="N10" s="7">
        <f>+SUM(B10:M10)</f>
        <v>17851726033.24</v>
      </c>
    </row>
    <row r="11" spans="1:14" ht="12.75">
      <c r="A11" t="s">
        <v>4</v>
      </c>
      <c r="B11" s="2">
        <v>1367325752.79</v>
      </c>
      <c r="C11" s="5">
        <v>1325939139.7</v>
      </c>
      <c r="D11" s="2">
        <v>1291721394.89001</v>
      </c>
      <c r="E11" s="2">
        <v>1251170614.81</v>
      </c>
      <c r="F11" s="2">
        <v>1281094396.64</v>
      </c>
      <c r="G11" s="2">
        <v>1345401730.49</v>
      </c>
      <c r="H11" s="2">
        <v>1519946845.1100001</v>
      </c>
      <c r="I11" s="2">
        <v>1291063424.78999</v>
      </c>
      <c r="J11" s="2">
        <v>1369376912.4699998</v>
      </c>
      <c r="K11" s="2">
        <v>1544906544.19</v>
      </c>
      <c r="L11" s="2">
        <v>1403643870.21</v>
      </c>
      <c r="M11" s="2">
        <v>1338407728.07</v>
      </c>
      <c r="N11" s="7">
        <f aca="true" t="shared" si="0" ref="N11:N45">+SUM(B11:M11)</f>
        <v>16329998354.16</v>
      </c>
    </row>
    <row r="12" spans="1:14" ht="12.75">
      <c r="A12" t="s">
        <v>5</v>
      </c>
      <c r="B12" s="2">
        <v>38431290.05999998</v>
      </c>
      <c r="C12" s="5">
        <v>32594790.500000015</v>
      </c>
      <c r="D12" s="2">
        <v>33636870.30000002</v>
      </c>
      <c r="E12" s="2">
        <v>38372525.78999998</v>
      </c>
      <c r="F12" s="2">
        <v>33312767.099999994</v>
      </c>
      <c r="G12" s="2">
        <v>34586989.750000015</v>
      </c>
      <c r="H12" s="2">
        <v>43527575.19999992</v>
      </c>
      <c r="I12" s="2">
        <v>36210087.05999997</v>
      </c>
      <c r="J12" s="2">
        <v>34333841.14999999</v>
      </c>
      <c r="K12" s="2">
        <v>43596826.80999997</v>
      </c>
      <c r="L12" s="2">
        <v>37834685.15999993</v>
      </c>
      <c r="M12" s="2">
        <v>34655653.63</v>
      </c>
      <c r="N12" s="7">
        <f t="shared" si="0"/>
        <v>441093902.5099997</v>
      </c>
    </row>
    <row r="13" spans="1:14" ht="12.75">
      <c r="A13" t="s">
        <v>6</v>
      </c>
      <c r="B13" s="15">
        <v>88004291.51000005</v>
      </c>
      <c r="C13" s="5">
        <v>92739890.51000002</v>
      </c>
      <c r="D13" s="2">
        <v>88649477.11</v>
      </c>
      <c r="E13" s="2">
        <v>88473271.14</v>
      </c>
      <c r="F13" s="2">
        <v>96422788.67999996</v>
      </c>
      <c r="G13" s="2">
        <v>94920291.12999997</v>
      </c>
      <c r="H13" s="2">
        <v>88307544.49999997</v>
      </c>
      <c r="I13" s="2">
        <v>87743630.56999998</v>
      </c>
      <c r="J13" s="2">
        <v>85179263.41</v>
      </c>
      <c r="K13" s="2">
        <v>93522005.77000003</v>
      </c>
      <c r="L13" s="2">
        <v>88297361.47</v>
      </c>
      <c r="M13" s="15">
        <v>88548269.15000004</v>
      </c>
      <c r="N13" s="7">
        <f t="shared" si="0"/>
        <v>1080808084.9499998</v>
      </c>
    </row>
    <row r="14" spans="1:14" ht="12.75">
      <c r="A14" t="s">
        <v>7</v>
      </c>
      <c r="B14" s="2">
        <v>55575989</v>
      </c>
      <c r="C14" s="5">
        <v>46260565</v>
      </c>
      <c r="D14" s="2">
        <v>319446631.26</v>
      </c>
      <c r="E14" s="2">
        <v>88629931.31</v>
      </c>
      <c r="F14" s="2">
        <v>30314142.84</v>
      </c>
      <c r="G14" s="2">
        <v>287216816.32</v>
      </c>
      <c r="H14" s="2">
        <v>56475887.46000001</v>
      </c>
      <c r="I14" s="2">
        <v>62390928.66</v>
      </c>
      <c r="J14" s="2">
        <v>198021396.69999996</v>
      </c>
      <c r="K14" s="2">
        <v>284331095.24</v>
      </c>
      <c r="L14" s="2">
        <v>58971062.55</v>
      </c>
      <c r="M14" s="2">
        <v>304969917.88</v>
      </c>
      <c r="N14" s="7">
        <f t="shared" si="0"/>
        <v>1792604364.2199998</v>
      </c>
    </row>
    <row r="15" spans="1:14" ht="12.75">
      <c r="A15" t="s">
        <v>8</v>
      </c>
      <c r="B15" s="2">
        <v>93710561.5</v>
      </c>
      <c r="C15" s="5">
        <v>87485462.13</v>
      </c>
      <c r="D15" s="2">
        <v>88135321.82</v>
      </c>
      <c r="E15" s="2">
        <v>83392002.89999999</v>
      </c>
      <c r="F15" s="2">
        <v>82441983.99</v>
      </c>
      <c r="G15" s="2">
        <v>101562394.75999999</v>
      </c>
      <c r="H15" s="2">
        <v>83864658.39000002</v>
      </c>
      <c r="I15" s="2">
        <v>73520394.02000001</v>
      </c>
      <c r="J15" s="2">
        <v>97276486.10000001</v>
      </c>
      <c r="K15" s="2">
        <v>90241640.32</v>
      </c>
      <c r="L15" s="2">
        <v>91381712.57000001</v>
      </c>
      <c r="M15" s="2">
        <v>108475570.98</v>
      </c>
      <c r="N15" s="7">
        <f t="shared" si="0"/>
        <v>1081488189.48</v>
      </c>
    </row>
    <row r="16" spans="1:14" ht="12.75">
      <c r="A16" t="s">
        <v>9</v>
      </c>
      <c r="B16" s="2">
        <v>1102999</v>
      </c>
      <c r="C16" s="5">
        <v>1466382</v>
      </c>
      <c r="D16" s="2">
        <v>4858584.09</v>
      </c>
      <c r="E16" s="2">
        <v>163833676.29999998</v>
      </c>
      <c r="F16" s="2">
        <v>975429.29</v>
      </c>
      <c r="G16" s="2">
        <v>2559541.1</v>
      </c>
      <c r="H16" s="2">
        <v>82496.06</v>
      </c>
      <c r="I16" s="2">
        <v>61210398.64</v>
      </c>
      <c r="J16" s="2">
        <v>77344581.85</v>
      </c>
      <c r="K16" s="2">
        <v>169947140.24</v>
      </c>
      <c r="L16" s="2">
        <v>2037111.92</v>
      </c>
      <c r="M16" s="2">
        <v>182380493.13</v>
      </c>
      <c r="N16" s="7">
        <f t="shared" si="0"/>
        <v>667798833.6199999</v>
      </c>
    </row>
    <row r="17" spans="1:14" ht="12.75">
      <c r="A17" t="s">
        <v>10</v>
      </c>
      <c r="B17" s="1">
        <v>16797508</v>
      </c>
      <c r="C17" s="1">
        <v>15159186</v>
      </c>
      <c r="D17" s="1">
        <v>13628978.81</v>
      </c>
      <c r="E17" s="1">
        <v>12466580.459999999</v>
      </c>
      <c r="F17" s="1">
        <v>12865605.560000002</v>
      </c>
      <c r="G17" s="1">
        <v>15260870.860000001</v>
      </c>
      <c r="H17" s="1">
        <v>12261616.98</v>
      </c>
      <c r="I17" s="1">
        <v>10590913.42</v>
      </c>
      <c r="J17" s="1">
        <v>14101291.500000002</v>
      </c>
      <c r="K17" s="1">
        <v>12036510.11</v>
      </c>
      <c r="L17" s="1">
        <v>11792064.479999999</v>
      </c>
      <c r="M17" s="1">
        <v>13527206.430000002</v>
      </c>
      <c r="N17" s="7">
        <f t="shared" si="0"/>
        <v>160488332.61</v>
      </c>
    </row>
    <row r="18" spans="1:14" ht="12.75">
      <c r="A18" t="s">
        <v>11</v>
      </c>
      <c r="B18" s="2">
        <v>21301</v>
      </c>
      <c r="C18" s="5">
        <v>20895</v>
      </c>
      <c r="D18" s="2">
        <v>58087.88</v>
      </c>
      <c r="E18" s="2">
        <v>35139.5</v>
      </c>
      <c r="F18" s="2">
        <v>31075.98</v>
      </c>
      <c r="G18" s="2">
        <v>21956.69</v>
      </c>
      <c r="H18" s="2">
        <v>13024.97</v>
      </c>
      <c r="I18" s="2">
        <v>95657.51</v>
      </c>
      <c r="J18" s="2">
        <v>12024.88</v>
      </c>
      <c r="K18" s="2">
        <v>389669.27</v>
      </c>
      <c r="L18" s="2">
        <v>2138</v>
      </c>
      <c r="M18" s="2">
        <v>3726.96</v>
      </c>
      <c r="N18" s="7">
        <f t="shared" si="0"/>
        <v>704697.64</v>
      </c>
    </row>
    <row r="19" spans="1:14" ht="12.75">
      <c r="A19" t="s">
        <v>12</v>
      </c>
      <c r="B19" s="2">
        <v>16725933</v>
      </c>
      <c r="C19" s="5">
        <v>15109757</v>
      </c>
      <c r="D19" s="2">
        <v>13539752.03</v>
      </c>
      <c r="E19" s="2">
        <v>12426811.93</v>
      </c>
      <c r="F19" s="2">
        <v>12809830.360000001</v>
      </c>
      <c r="G19" s="2">
        <v>15238532.680000002</v>
      </c>
      <c r="H19" s="2">
        <v>12243288.99</v>
      </c>
      <c r="I19" s="2">
        <v>10396284.31</v>
      </c>
      <c r="J19" s="2">
        <v>13825158.73</v>
      </c>
      <c r="K19" s="2">
        <v>11515174.62</v>
      </c>
      <c r="L19" s="2">
        <v>11632498.87</v>
      </c>
      <c r="M19" s="2">
        <v>13405099.46</v>
      </c>
      <c r="N19" s="7">
        <f t="shared" si="0"/>
        <v>158868121.98000002</v>
      </c>
    </row>
    <row r="20" spans="1:14" ht="12.75">
      <c r="A20" t="s">
        <v>13</v>
      </c>
      <c r="B20" s="2">
        <v>50274</v>
      </c>
      <c r="C20" s="5">
        <v>28534</v>
      </c>
      <c r="D20" s="2">
        <v>31138.9</v>
      </c>
      <c r="E20" s="2">
        <v>4629.03</v>
      </c>
      <c r="F20" s="2">
        <v>24699.22</v>
      </c>
      <c r="G20" s="2">
        <v>381.49</v>
      </c>
      <c r="H20" s="2">
        <v>5303.02</v>
      </c>
      <c r="I20" s="2">
        <v>98971.6</v>
      </c>
      <c r="J20" s="2">
        <v>264107.89</v>
      </c>
      <c r="K20" s="2">
        <v>131666.22</v>
      </c>
      <c r="L20" s="2">
        <v>157427.61</v>
      </c>
      <c r="M20" s="2">
        <v>118380.01</v>
      </c>
      <c r="N20" s="7">
        <f t="shared" si="0"/>
        <v>915512.99</v>
      </c>
    </row>
    <row r="21" spans="1:14" ht="12.75">
      <c r="A21" t="s">
        <v>14</v>
      </c>
      <c r="B21" s="2">
        <v>66221</v>
      </c>
      <c r="C21" s="5">
        <v>361112</v>
      </c>
      <c r="D21" s="2">
        <v>163697.23</v>
      </c>
      <c r="E21" s="2">
        <v>3838.28</v>
      </c>
      <c r="F21" s="2">
        <v>109189.98</v>
      </c>
      <c r="G21" s="2">
        <v>1344959.81</v>
      </c>
      <c r="H21" s="2">
        <v>35022.27</v>
      </c>
      <c r="I21" s="2">
        <v>81882.55</v>
      </c>
      <c r="J21" s="2">
        <v>314643.22</v>
      </c>
      <c r="K21" s="2">
        <v>120153.91</v>
      </c>
      <c r="L21" s="2">
        <v>55748.22</v>
      </c>
      <c r="M21" s="2">
        <v>683333.87</v>
      </c>
      <c r="N21" s="7">
        <f t="shared" si="0"/>
        <v>3339802.3400000003</v>
      </c>
    </row>
    <row r="22" spans="1:14" ht="12.75">
      <c r="A22" t="s">
        <v>15</v>
      </c>
      <c r="B22" s="1">
        <v>5026097</v>
      </c>
      <c r="C22" s="1">
        <v>245097</v>
      </c>
      <c r="D22" s="1">
        <v>11977199.24</v>
      </c>
      <c r="E22" s="1">
        <v>2290145</v>
      </c>
      <c r="F22" s="1">
        <v>213477.65</v>
      </c>
      <c r="G22" s="1">
        <v>11591373.049999999</v>
      </c>
      <c r="H22" s="1">
        <v>1829109.93</v>
      </c>
      <c r="I22" s="1">
        <v>637255.85</v>
      </c>
      <c r="J22" s="1">
        <v>9713860.66</v>
      </c>
      <c r="K22" s="1">
        <v>13618318.41</v>
      </c>
      <c r="L22" s="1">
        <v>2053018.5</v>
      </c>
      <c r="M22" s="1">
        <v>11815109.17</v>
      </c>
      <c r="N22" s="7">
        <f t="shared" si="0"/>
        <v>71010061.46</v>
      </c>
    </row>
    <row r="23" spans="1:14" ht="12.75">
      <c r="A23" t="s">
        <v>16</v>
      </c>
      <c r="B23" s="2">
        <v>162986</v>
      </c>
      <c r="C23" s="5">
        <v>245097</v>
      </c>
      <c r="D23" s="2">
        <v>232824.24</v>
      </c>
      <c r="E23" s="2">
        <v>220374.42</v>
      </c>
      <c r="F23" s="2">
        <v>213477.65</v>
      </c>
      <c r="G23" s="2">
        <v>208952.1</v>
      </c>
      <c r="H23" s="2">
        <v>246849.34</v>
      </c>
      <c r="I23" s="2">
        <v>425340.53</v>
      </c>
      <c r="J23" s="2">
        <v>397321.95</v>
      </c>
      <c r="K23" s="2">
        <v>461134.44</v>
      </c>
      <c r="L23" s="2">
        <v>524807.12</v>
      </c>
      <c r="M23" s="2">
        <v>589575.09</v>
      </c>
      <c r="N23" s="7">
        <f t="shared" si="0"/>
        <v>3928739.8800000004</v>
      </c>
    </row>
    <row r="24" spans="1:14" ht="12.75">
      <c r="A24" t="s">
        <v>17</v>
      </c>
      <c r="B24" s="2">
        <v>4863111</v>
      </c>
      <c r="C24" s="5">
        <v>0</v>
      </c>
      <c r="D24" s="2">
        <v>11744375</v>
      </c>
      <c r="E24" s="2">
        <v>2069770.58</v>
      </c>
      <c r="F24" s="2">
        <v>0</v>
      </c>
      <c r="G24" s="2">
        <v>11382420.95</v>
      </c>
      <c r="H24" s="2">
        <v>1582260.59</v>
      </c>
      <c r="I24" s="2">
        <v>211915.32</v>
      </c>
      <c r="J24" s="2">
        <v>9316538.71</v>
      </c>
      <c r="K24" s="2">
        <v>13157183.97</v>
      </c>
      <c r="L24" s="2">
        <v>1528211.38</v>
      </c>
      <c r="M24" s="2">
        <v>11225534.08</v>
      </c>
      <c r="N24" s="7">
        <f t="shared" si="0"/>
        <v>67081321.58</v>
      </c>
    </row>
    <row r="25" spans="1:14" ht="12.75">
      <c r="A25" t="s">
        <v>18</v>
      </c>
      <c r="B25" s="1">
        <f aca="true" t="shared" si="1" ref="B25:M25">B26+B27+B30</f>
        <v>134708228.93794152</v>
      </c>
      <c r="C25" s="1">
        <f t="shared" si="1"/>
        <v>137011922.28088123</v>
      </c>
      <c r="D25" s="1">
        <f t="shared" si="1"/>
        <v>133658219.7057983</v>
      </c>
      <c r="E25" s="1">
        <f t="shared" si="1"/>
        <v>130961226.95997095</v>
      </c>
      <c r="F25" s="1">
        <f t="shared" si="1"/>
        <v>136698981.9807028</v>
      </c>
      <c r="G25" s="1">
        <f t="shared" si="1"/>
        <v>130365763.95134181</v>
      </c>
      <c r="H25" s="1">
        <f t="shared" si="1"/>
        <v>135193867.23506522</v>
      </c>
      <c r="I25" s="1">
        <f t="shared" si="1"/>
        <v>133861506.91250691</v>
      </c>
      <c r="J25" s="1">
        <f t="shared" si="1"/>
        <v>129767641.97306412</v>
      </c>
      <c r="K25" s="1">
        <f t="shared" si="1"/>
        <v>146478151.603247</v>
      </c>
      <c r="L25" s="1">
        <f t="shared" si="1"/>
        <v>140676231.6259378</v>
      </c>
      <c r="M25" s="1">
        <f t="shared" si="1"/>
        <v>141325554.4609106</v>
      </c>
      <c r="N25" s="7">
        <f t="shared" si="0"/>
        <v>1630707297.627368</v>
      </c>
    </row>
    <row r="26" spans="1:14" ht="12.75">
      <c r="A26" t="s">
        <v>19</v>
      </c>
      <c r="B26" s="1">
        <v>111116650.51937443</v>
      </c>
      <c r="C26" s="1">
        <v>113265447.05670005</v>
      </c>
      <c r="D26" s="1">
        <v>110896193.20994587</v>
      </c>
      <c r="E26" s="1">
        <v>108456785.64928736</v>
      </c>
      <c r="F26" s="1">
        <v>112621331.17662641</v>
      </c>
      <c r="G26" s="1">
        <v>107467776.25589603</v>
      </c>
      <c r="H26" s="1">
        <v>109378554.69229932</v>
      </c>
      <c r="I26" s="1">
        <v>110369282.18922327</v>
      </c>
      <c r="J26" s="1">
        <v>105315269.92793164</v>
      </c>
      <c r="K26" s="1">
        <v>119372331.78318495</v>
      </c>
      <c r="L26" s="1">
        <v>114369091.10624239</v>
      </c>
      <c r="M26" s="1">
        <v>115836029.19174373</v>
      </c>
      <c r="N26" s="7">
        <f t="shared" si="0"/>
        <v>1338464742.7584553</v>
      </c>
    </row>
    <row r="27" spans="1:14" ht="12.75">
      <c r="A27" t="s">
        <v>20</v>
      </c>
      <c r="B27" s="1">
        <v>19059234.10819164</v>
      </c>
      <c r="C27" s="1">
        <v>18867769.33418119</v>
      </c>
      <c r="D27" s="1">
        <v>18759331.905852415</v>
      </c>
      <c r="E27" s="1">
        <v>18410988.93006095</v>
      </c>
      <c r="F27" s="1">
        <v>19596079.34407636</v>
      </c>
      <c r="G27" s="1">
        <v>17663379.665445782</v>
      </c>
      <c r="H27" s="1">
        <v>18821605.946697455</v>
      </c>
      <c r="I27" s="1">
        <v>17665788.880287163</v>
      </c>
      <c r="J27" s="1">
        <v>18149932.585132495</v>
      </c>
      <c r="K27" s="1">
        <v>20669937.989467893</v>
      </c>
      <c r="L27" s="1">
        <v>20011480.957197342</v>
      </c>
      <c r="M27" s="2">
        <v>19968990.362592224</v>
      </c>
      <c r="N27" s="7">
        <f t="shared" si="0"/>
        <v>227644520.00918287</v>
      </c>
    </row>
    <row r="28" spans="1:14" ht="12.75">
      <c r="A28" t="s">
        <v>21</v>
      </c>
      <c r="B28" s="2">
        <v>19059234.10819164</v>
      </c>
      <c r="C28" s="2">
        <v>18867769.33418119</v>
      </c>
      <c r="D28" s="2">
        <v>18759331.905852415</v>
      </c>
      <c r="E28" s="2">
        <v>18410988.93006095</v>
      </c>
      <c r="F28" s="2">
        <v>19596079.34407636</v>
      </c>
      <c r="G28" s="2">
        <v>17663379.665445782</v>
      </c>
      <c r="H28" s="2">
        <v>18821605.946697455</v>
      </c>
      <c r="I28" s="2">
        <v>17665788.880287163</v>
      </c>
      <c r="J28" s="2">
        <v>18149932.585132495</v>
      </c>
      <c r="K28" s="2">
        <v>20669937.989467893</v>
      </c>
      <c r="L28" s="2">
        <v>20011480.957197342</v>
      </c>
      <c r="M28" s="2">
        <v>19968990.362592224</v>
      </c>
      <c r="N28" s="7">
        <f t="shared" si="0"/>
        <v>227644520.00918287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2">
        <v>4532344.310375438</v>
      </c>
      <c r="C30" s="2">
        <v>4878705.89</v>
      </c>
      <c r="D30" s="2">
        <v>4002694.59</v>
      </c>
      <c r="E30" s="2">
        <v>4093452.380622636</v>
      </c>
      <c r="F30" s="2">
        <v>4481571.46</v>
      </c>
      <c r="G30" s="2">
        <v>5234608.03</v>
      </c>
      <c r="H30" s="2">
        <v>6993706.5960684465</v>
      </c>
      <c r="I30" s="2">
        <v>5826435.842996484</v>
      </c>
      <c r="J30" s="2">
        <v>6302439.46</v>
      </c>
      <c r="K30" s="2">
        <v>6435881.8305941485</v>
      </c>
      <c r="L30" s="2">
        <v>6295659.562498063</v>
      </c>
      <c r="M30" s="2">
        <v>5520534.906574643</v>
      </c>
      <c r="N30" s="7">
        <f t="shared" si="0"/>
        <v>64598034.85972986</v>
      </c>
    </row>
    <row r="31" spans="1:14" ht="12.75">
      <c r="A31" t="s">
        <v>24</v>
      </c>
      <c r="B31" s="2">
        <v>52786162.280000016</v>
      </c>
      <c r="C31" s="2">
        <v>53173166.15999999</v>
      </c>
      <c r="D31" s="2">
        <v>53318187.67</v>
      </c>
      <c r="E31" s="2">
        <v>52065667.18000001</v>
      </c>
      <c r="F31" s="2">
        <v>54265484.85</v>
      </c>
      <c r="G31" s="2">
        <v>50852162.63000002</v>
      </c>
      <c r="H31" s="2">
        <v>52963860.02</v>
      </c>
      <c r="I31" s="2">
        <v>51908176.07</v>
      </c>
      <c r="J31" s="2">
        <v>49741070.48</v>
      </c>
      <c r="K31" s="2">
        <v>56523855.70999999</v>
      </c>
      <c r="L31" s="2">
        <v>53933575.080000006</v>
      </c>
      <c r="M31" s="2">
        <v>54576822.17000001</v>
      </c>
      <c r="N31" s="7">
        <f t="shared" si="0"/>
        <v>636108190.3</v>
      </c>
    </row>
    <row r="32" spans="1:14" ht="12.75">
      <c r="A32" t="s">
        <v>25</v>
      </c>
      <c r="B32" s="1">
        <f>B33+B34</f>
        <v>92663585.44</v>
      </c>
      <c r="C32" s="1">
        <v>99352239.44</v>
      </c>
      <c r="D32" s="1">
        <v>101573581.85</v>
      </c>
      <c r="E32" s="1">
        <v>99317339.09</v>
      </c>
      <c r="F32" s="1">
        <v>97577981.30000001</v>
      </c>
      <c r="G32" s="1">
        <v>91699519.76</v>
      </c>
      <c r="H32" s="1">
        <v>86216466.9</v>
      </c>
      <c r="I32" s="1">
        <v>93756245.43</v>
      </c>
      <c r="J32" s="1">
        <v>81694201.08000001</v>
      </c>
      <c r="K32" s="1">
        <v>86338919.69</v>
      </c>
      <c r="L32" s="1">
        <v>84354058.9</v>
      </c>
      <c r="M32" s="1">
        <v>83875400.99000001</v>
      </c>
      <c r="N32" s="7">
        <f t="shared" si="0"/>
        <v>1098419539.87</v>
      </c>
    </row>
    <row r="33" spans="1:14" ht="12.75">
      <c r="A33" t="s">
        <v>26</v>
      </c>
      <c r="B33" s="2">
        <v>56583246</v>
      </c>
      <c r="C33" s="5">
        <v>63271900</v>
      </c>
      <c r="D33" s="2">
        <v>64070416.510000005</v>
      </c>
      <c r="E33" s="2">
        <v>63150057.03</v>
      </c>
      <c r="F33" s="2">
        <v>61417674.14</v>
      </c>
      <c r="G33" s="2">
        <v>54412709.620000005</v>
      </c>
      <c r="H33" s="2">
        <v>51216466.9</v>
      </c>
      <c r="I33" s="2">
        <v>54341537</v>
      </c>
      <c r="J33" s="2">
        <v>45706568.1</v>
      </c>
      <c r="K33" s="2">
        <v>51338919.65</v>
      </c>
      <c r="L33" s="2">
        <v>46802923.56</v>
      </c>
      <c r="M33" s="2">
        <v>47715728.99</v>
      </c>
      <c r="N33" s="7">
        <f t="shared" si="0"/>
        <v>660028147.5</v>
      </c>
    </row>
    <row r="34" spans="1:14" ht="12.75">
      <c r="A34" t="s">
        <v>27</v>
      </c>
      <c r="B34" s="15">
        <v>36080339.44</v>
      </c>
      <c r="C34" s="5">
        <v>37503165.339999996</v>
      </c>
      <c r="D34" s="4">
        <v>36167282.06</v>
      </c>
      <c r="E34" s="2">
        <v>36160307.160000004</v>
      </c>
      <c r="F34" s="4">
        <v>37286810.14</v>
      </c>
      <c r="G34" s="2">
        <v>35000000</v>
      </c>
      <c r="H34" s="2">
        <v>39414708.43</v>
      </c>
      <c r="I34" s="2">
        <v>35987632.980000004</v>
      </c>
      <c r="J34" s="2">
        <v>35000000.04</v>
      </c>
      <c r="K34" s="2">
        <v>37551135.339999996</v>
      </c>
      <c r="L34" s="2">
        <v>36159672</v>
      </c>
      <c r="M34" s="15">
        <v>39565082.319497354</v>
      </c>
      <c r="N34" s="7">
        <f t="shared" si="0"/>
        <v>441876135.24949735</v>
      </c>
    </row>
    <row r="35" spans="1:14" ht="12.75">
      <c r="A35" t="s">
        <v>28</v>
      </c>
      <c r="B35" s="1">
        <f>SUM(B36:B39)</f>
        <v>19523023.570000004</v>
      </c>
      <c r="C35" s="1">
        <v>19622952.79</v>
      </c>
      <c r="D35" s="1">
        <v>19338714.19</v>
      </c>
      <c r="E35" s="1">
        <v>18594806.62</v>
      </c>
      <c r="F35" s="1">
        <v>19483629.810000002</v>
      </c>
      <c r="G35" s="1">
        <v>18604015.58</v>
      </c>
      <c r="H35" s="1">
        <v>19686524.270000003</v>
      </c>
      <c r="I35" s="1">
        <v>20098621.34</v>
      </c>
      <c r="J35" s="1">
        <v>19130514.849999998</v>
      </c>
      <c r="K35" s="1">
        <v>21282588.06</v>
      </c>
      <c r="L35" s="1">
        <v>20436800.299999997</v>
      </c>
      <c r="M35" s="1">
        <v>20711300.099999998</v>
      </c>
      <c r="N35" s="7">
        <f t="shared" si="0"/>
        <v>236513491.48</v>
      </c>
    </row>
    <row r="36" spans="1:14" ht="12.75">
      <c r="A36" t="s">
        <v>29</v>
      </c>
      <c r="B36" s="2">
        <v>533586.48</v>
      </c>
      <c r="C36" s="2">
        <v>563209.67</v>
      </c>
      <c r="D36" s="2">
        <v>516035.59</v>
      </c>
      <c r="E36" s="2">
        <v>507102.3</v>
      </c>
      <c r="F36" s="2">
        <v>511738.11</v>
      </c>
      <c r="G36" s="2">
        <v>496791.34</v>
      </c>
      <c r="H36" s="2">
        <v>541294.08</v>
      </c>
      <c r="I36" s="2">
        <v>534546.82</v>
      </c>
      <c r="J36" s="2">
        <v>518746.55</v>
      </c>
      <c r="K36" s="2">
        <v>562636.76</v>
      </c>
      <c r="L36" s="2">
        <v>569477.47</v>
      </c>
      <c r="M36" s="2">
        <v>535174.72</v>
      </c>
      <c r="N36" s="7">
        <f t="shared" si="0"/>
        <v>6390339.889999999</v>
      </c>
    </row>
    <row r="37" spans="1:14" ht="12.75">
      <c r="A37" t="s">
        <v>30</v>
      </c>
      <c r="B37" s="2">
        <v>1490012.03</v>
      </c>
      <c r="C37" s="2">
        <v>1432685.82</v>
      </c>
      <c r="D37" s="2">
        <v>1405941.59</v>
      </c>
      <c r="E37" s="2">
        <v>1342548.75</v>
      </c>
      <c r="F37" s="2">
        <v>1368682.33</v>
      </c>
      <c r="G37" s="2">
        <v>1289013.89</v>
      </c>
      <c r="H37" s="2">
        <v>1411130.7</v>
      </c>
      <c r="I37" s="2">
        <v>1445981.56</v>
      </c>
      <c r="J37" s="2">
        <v>1403644.56</v>
      </c>
      <c r="K37" s="2">
        <v>1506693.5</v>
      </c>
      <c r="L37" s="2">
        <v>1467428.75</v>
      </c>
      <c r="M37" s="2">
        <v>1501620.93</v>
      </c>
      <c r="N37" s="7">
        <f t="shared" si="0"/>
        <v>17065384.41</v>
      </c>
    </row>
    <row r="38" spans="1:14" ht="12.75">
      <c r="A38" t="s">
        <v>31</v>
      </c>
      <c r="B38" s="2">
        <v>17465714.62</v>
      </c>
      <c r="C38" s="2">
        <v>17588529.58</v>
      </c>
      <c r="D38" s="2">
        <v>17383967.42</v>
      </c>
      <c r="E38" s="2">
        <v>16710765.8</v>
      </c>
      <c r="F38" s="2">
        <v>17565507.94</v>
      </c>
      <c r="G38" s="2">
        <v>16785949.52</v>
      </c>
      <c r="H38" s="2">
        <v>17687011.64</v>
      </c>
      <c r="I38" s="2">
        <v>18082315.84</v>
      </c>
      <c r="J38" s="2">
        <v>17167510.97</v>
      </c>
      <c r="K38" s="2">
        <v>19167507.72</v>
      </c>
      <c r="L38" s="2">
        <v>18358292.18</v>
      </c>
      <c r="M38" s="2">
        <v>18641510.33</v>
      </c>
      <c r="N38" s="7">
        <f t="shared" si="0"/>
        <v>212604583.56</v>
      </c>
    </row>
    <row r="39" spans="1:14" ht="12.75">
      <c r="A39" t="s">
        <v>32</v>
      </c>
      <c r="B39" s="2">
        <v>33710.44</v>
      </c>
      <c r="C39" s="2">
        <v>38527.72</v>
      </c>
      <c r="D39" s="2">
        <v>32769.59</v>
      </c>
      <c r="E39" s="2">
        <v>34389.77</v>
      </c>
      <c r="F39" s="2">
        <v>37701.43</v>
      </c>
      <c r="G39" s="2">
        <v>32260.83</v>
      </c>
      <c r="H39" s="2">
        <v>47087.85</v>
      </c>
      <c r="I39" s="2">
        <v>35777.12</v>
      </c>
      <c r="J39" s="2">
        <v>40612.77</v>
      </c>
      <c r="K39" s="2">
        <v>45750.08</v>
      </c>
      <c r="L39" s="2">
        <v>41601.9</v>
      </c>
      <c r="M39" s="2">
        <v>32994.12</v>
      </c>
      <c r="N39" s="7">
        <f t="shared" si="0"/>
        <v>453183.62000000005</v>
      </c>
    </row>
    <row r="40" spans="1:14" ht="12.75">
      <c r="A40" t="s">
        <v>33</v>
      </c>
      <c r="B40" s="2">
        <v>723370.92</v>
      </c>
      <c r="C40" s="5">
        <v>591733.96</v>
      </c>
      <c r="D40" s="2">
        <v>570033.25</v>
      </c>
      <c r="E40" s="2">
        <v>620128.97</v>
      </c>
      <c r="F40" s="2">
        <v>567876.03</v>
      </c>
      <c r="G40" s="2">
        <v>569845.29</v>
      </c>
      <c r="H40" s="2">
        <v>700546.28</v>
      </c>
      <c r="I40" s="2">
        <v>638026</v>
      </c>
      <c r="J40" s="2">
        <v>639087.37</v>
      </c>
      <c r="K40" s="2">
        <v>766291.84</v>
      </c>
      <c r="L40" s="2">
        <v>672218.87</v>
      </c>
      <c r="M40" s="2">
        <v>620896.91</v>
      </c>
      <c r="N40" s="7">
        <f t="shared" si="0"/>
        <v>7680055.69</v>
      </c>
    </row>
    <row r="41" spans="1:14" ht="12.75">
      <c r="A41" t="s">
        <v>34</v>
      </c>
      <c r="B41" s="2">
        <v>9377128.88</v>
      </c>
      <c r="C41" s="5">
        <v>10038145.09</v>
      </c>
      <c r="D41" s="2">
        <v>9738586.56</v>
      </c>
      <c r="E41" s="2">
        <v>7847318.4</v>
      </c>
      <c r="F41" s="2">
        <v>9386065.59</v>
      </c>
      <c r="G41" s="2">
        <v>9768261.98</v>
      </c>
      <c r="H41" s="2">
        <v>9589640.09</v>
      </c>
      <c r="I41" s="2">
        <v>11843545.52</v>
      </c>
      <c r="J41" s="2">
        <v>11434489.76</v>
      </c>
      <c r="K41" s="2">
        <v>14176919.03</v>
      </c>
      <c r="L41" s="2">
        <v>13195794.84</v>
      </c>
      <c r="M41" s="2">
        <v>11118136.94</v>
      </c>
      <c r="N41" s="7">
        <f t="shared" si="0"/>
        <v>127514032.68</v>
      </c>
    </row>
    <row r="42" spans="1:14" ht="12.75">
      <c r="A42" t="s">
        <v>35</v>
      </c>
      <c r="B42" s="2">
        <v>1420272.44</v>
      </c>
      <c r="C42" s="5">
        <v>1346069.21</v>
      </c>
      <c r="D42" s="2">
        <v>1371834.47</v>
      </c>
      <c r="E42" s="2">
        <v>1318849.23</v>
      </c>
      <c r="F42" s="2">
        <v>1392303.58</v>
      </c>
      <c r="G42" s="2">
        <v>1239131.02</v>
      </c>
      <c r="H42" s="2">
        <v>1422836.9</v>
      </c>
      <c r="I42" s="2">
        <v>1217014.45</v>
      </c>
      <c r="J42" s="2">
        <v>1391770.49</v>
      </c>
      <c r="K42" s="2">
        <v>1613453.86</v>
      </c>
      <c r="L42" s="2">
        <v>1397472.8</v>
      </c>
      <c r="M42" s="2">
        <v>1392754.27</v>
      </c>
      <c r="N42" s="7">
        <f t="shared" si="0"/>
        <v>16523762.719999999</v>
      </c>
    </row>
    <row r="43" spans="1:14" ht="12.75">
      <c r="A43" t="s">
        <v>36</v>
      </c>
      <c r="B43" s="2">
        <v>751864.58</v>
      </c>
      <c r="C43" s="5">
        <v>768464.51</v>
      </c>
      <c r="D43" s="2">
        <v>799549.1</v>
      </c>
      <c r="E43" s="2">
        <v>782045.79</v>
      </c>
      <c r="F43" s="2">
        <v>798247.31</v>
      </c>
      <c r="G43" s="2">
        <v>707229.41</v>
      </c>
      <c r="H43" s="2">
        <v>767825.04</v>
      </c>
      <c r="I43" s="2">
        <v>706342.1</v>
      </c>
      <c r="J43" s="2">
        <v>643431.23</v>
      </c>
      <c r="K43" s="2">
        <v>785359.78</v>
      </c>
      <c r="L43" s="2">
        <v>671197.31</v>
      </c>
      <c r="M43" s="2">
        <v>702293.94</v>
      </c>
      <c r="N43" s="7">
        <f t="shared" si="0"/>
        <v>8883850.1</v>
      </c>
    </row>
    <row r="44" spans="1:14" ht="12.75">
      <c r="A44" t="s">
        <v>37</v>
      </c>
      <c r="B44" s="2">
        <v>8169419</v>
      </c>
      <c r="C44" s="5">
        <v>10186199.610000001</v>
      </c>
      <c r="D44" s="2">
        <v>15849983.879999999</v>
      </c>
      <c r="E44" s="2">
        <v>9391978.62</v>
      </c>
      <c r="F44" s="2">
        <v>8969841.83</v>
      </c>
      <c r="G44" s="2">
        <v>9913785.29</v>
      </c>
      <c r="H44" s="2">
        <v>5275327.58</v>
      </c>
      <c r="I44" s="2">
        <v>11220820.820000002</v>
      </c>
      <c r="J44" s="2">
        <v>10254661.510000002</v>
      </c>
      <c r="K44" s="2">
        <v>10435516.92</v>
      </c>
      <c r="L44" s="2">
        <v>8958960.73</v>
      </c>
      <c r="M44" s="2">
        <v>7840835.73</v>
      </c>
      <c r="N44" s="7">
        <f t="shared" si="0"/>
        <v>116467331.52000001</v>
      </c>
    </row>
    <row r="45" spans="1:14" ht="12.75">
      <c r="A45" t="s">
        <v>38</v>
      </c>
      <c r="B45" s="2">
        <v>1297967</v>
      </c>
      <c r="C45" s="5">
        <v>734429</v>
      </c>
      <c r="D45" s="2">
        <v>1553066.65</v>
      </c>
      <c r="E45" s="2">
        <v>1431354.73</v>
      </c>
      <c r="F45" s="2">
        <v>1428171.09</v>
      </c>
      <c r="G45" s="2">
        <v>1379892.03</v>
      </c>
      <c r="H45" s="2">
        <v>1201385.75</v>
      </c>
      <c r="I45" s="2">
        <v>1258830.02</v>
      </c>
      <c r="J45" s="2">
        <v>1367780.71</v>
      </c>
      <c r="K45" s="2">
        <v>1417997.72</v>
      </c>
      <c r="L45" s="2">
        <v>1307298.4</v>
      </c>
      <c r="M45" s="2">
        <v>1818724.57</v>
      </c>
      <c r="N45" s="7">
        <f t="shared" si="0"/>
        <v>16196897.670000002</v>
      </c>
    </row>
    <row r="46" spans="1:14" ht="12.75">
      <c r="A46" s="12" t="s">
        <v>73</v>
      </c>
      <c r="B46" s="13" t="s">
        <v>75</v>
      </c>
      <c r="C46" s="13" t="s">
        <v>75</v>
      </c>
      <c r="D46" s="13" t="s">
        <v>75</v>
      </c>
      <c r="E46" s="13" t="s">
        <v>75</v>
      </c>
      <c r="F46" s="13" t="s">
        <v>77</v>
      </c>
      <c r="G46" s="13" t="s">
        <v>75</v>
      </c>
      <c r="H46" s="13" t="s">
        <v>75</v>
      </c>
      <c r="I46" s="13" t="s">
        <v>75</v>
      </c>
      <c r="J46" s="13" t="s">
        <v>75</v>
      </c>
      <c r="K46" s="13" t="s">
        <v>75</v>
      </c>
      <c r="L46" s="13" t="s">
        <v>75</v>
      </c>
      <c r="M46" s="13" t="s">
        <v>75</v>
      </c>
      <c r="N46" s="13" t="s">
        <v>75</v>
      </c>
    </row>
    <row r="47" spans="1:14" ht="12.75">
      <c r="A47" t="s">
        <v>40</v>
      </c>
      <c r="B47" s="14">
        <f>SUM(B10,B14:B17,B21:B22,B25,B31:B32,B35,B40:B45)</f>
        <v>1987831402.1679416</v>
      </c>
      <c r="C47" s="14">
        <f>SUM(C10,C14:C17,C21:C22,C25,C31:C32,C35,C40:C45)</f>
        <v>1930341347.8908813</v>
      </c>
      <c r="D47" s="14">
        <f aca="true" t="shared" si="2" ref="D47:K47">SUM(D10,D14:D17,D21:D22,D25,D31:D32,D35,D40:D45)</f>
        <v>2194080325.475808</v>
      </c>
      <c r="E47" s="14">
        <f t="shared" si="2"/>
        <v>2051139507.5499706</v>
      </c>
      <c r="F47" s="1">
        <f>SUM(F10+F14+F15+F16+F17+F21+F22+F25+F31+F32+F35+F40+F41+F42+F43+F44+F45)</f>
        <v>1860368847.5607023</v>
      </c>
      <c r="G47" s="14">
        <f t="shared" si="2"/>
        <v>2211047071.7613416</v>
      </c>
      <c r="H47" s="14">
        <f t="shared" si="2"/>
        <v>2125961782.595065</v>
      </c>
      <c r="I47" s="14">
        <f t="shared" si="2"/>
        <v>1950521958.1524966</v>
      </c>
      <c r="J47" s="14">
        <f t="shared" si="2"/>
        <v>2194291293.673064</v>
      </c>
      <c r="K47" s="14">
        <f t="shared" si="2"/>
        <v>2583796546.8532476</v>
      </c>
      <c r="L47" s="14">
        <f>SUM(L10,L14:L17,L21:L22,L25,L31:L32,L35,L40:L45)</f>
        <v>2026894888.2359374</v>
      </c>
      <c r="M47" s="14">
        <f>SUM(M10,M14:M17,M21:M22,M25,M31:M32,M35,M40:M45)</f>
        <v>2407195094.710911</v>
      </c>
      <c r="N47" s="14">
        <f>SUM(N10,N14:N17,N21:N22,N25,N31:N32,N35,N40:N45)</f>
        <v>25523470066.627365</v>
      </c>
    </row>
    <row r="48" spans="1:14" ht="12.75">
      <c r="A48" t="s">
        <v>41</v>
      </c>
      <c r="B48" s="3" t="s">
        <v>0</v>
      </c>
      <c r="C48" s="3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8" t="s">
        <v>58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1">
        <f aca="true" t="shared" si="3" ref="B50:K50">SUM(B51:B54)</f>
        <v>135543872.26999998</v>
      </c>
      <c r="C50" s="1">
        <f t="shared" si="3"/>
        <v>133118097.88000003</v>
      </c>
      <c r="D50" s="1">
        <f t="shared" si="3"/>
        <v>126343576.58</v>
      </c>
      <c r="E50" s="1">
        <f t="shared" si="3"/>
        <v>127517409.44999999</v>
      </c>
      <c r="F50" s="1">
        <f t="shared" si="3"/>
        <v>129134188.10000001</v>
      </c>
      <c r="G50" s="1">
        <f t="shared" si="3"/>
        <v>136682879.60000002</v>
      </c>
      <c r="H50" s="1">
        <f t="shared" si="3"/>
        <v>153849788.14</v>
      </c>
      <c r="I50" s="1">
        <f t="shared" si="3"/>
        <v>129144779.41</v>
      </c>
      <c r="J50" s="1">
        <f t="shared" si="3"/>
        <v>136185681.78000003</v>
      </c>
      <c r="K50" s="1">
        <f t="shared" si="3"/>
        <v>153362237.59000003</v>
      </c>
      <c r="L50" s="4">
        <v>139523385.17</v>
      </c>
      <c r="M50" s="4">
        <v>133091902.21000001</v>
      </c>
      <c r="N50" s="7">
        <f aca="true" t="shared" si="4" ref="N50:N62">+SUM(B50:M50)</f>
        <v>1633497798.1800003</v>
      </c>
    </row>
    <row r="51" spans="1:14" ht="12.75">
      <c r="A51" t="s">
        <v>43</v>
      </c>
      <c r="B51" s="4">
        <v>65705721.626666665</v>
      </c>
      <c r="C51" s="1">
        <v>64222440.85666668</v>
      </c>
      <c r="D51" s="4">
        <v>58968337.16</v>
      </c>
      <c r="E51" s="4">
        <v>60961107.861666664</v>
      </c>
      <c r="F51" s="4">
        <v>61174924.936666675</v>
      </c>
      <c r="G51" s="4">
        <v>64163468.76166667</v>
      </c>
      <c r="H51" s="4">
        <v>72609821.5</v>
      </c>
      <c r="I51" s="4">
        <v>61363569.938333325</v>
      </c>
      <c r="J51" s="4">
        <v>64779721.473333344</v>
      </c>
      <c r="K51" s="4">
        <v>73144694.21666667</v>
      </c>
      <c r="L51" s="4">
        <v>67542616.24166666</v>
      </c>
      <c r="M51" s="4">
        <v>64380043.940000005</v>
      </c>
      <c r="N51" s="7">
        <f t="shared" si="4"/>
        <v>779016468.5133334</v>
      </c>
    </row>
    <row r="52" spans="1:14" ht="12.75">
      <c r="A52" t="s">
        <v>44</v>
      </c>
      <c r="B52" s="4">
        <v>16880057.015</v>
      </c>
      <c r="C52" s="1">
        <v>16780115.035</v>
      </c>
      <c r="D52" s="4">
        <v>16627729.225</v>
      </c>
      <c r="E52" s="4">
        <v>16268156.81</v>
      </c>
      <c r="F52" s="4">
        <v>16727947.895</v>
      </c>
      <c r="G52" s="4">
        <v>18079659.2</v>
      </c>
      <c r="H52" s="4">
        <v>20227933.125</v>
      </c>
      <c r="I52" s="1">
        <v>16870006.945</v>
      </c>
      <c r="J52" s="1">
        <v>17940189.31</v>
      </c>
      <c r="K52" s="1">
        <v>19640827.525</v>
      </c>
      <c r="L52" s="4">
        <v>17721351.475</v>
      </c>
      <c r="M52" s="4">
        <v>17289915.945</v>
      </c>
      <c r="N52" s="7">
        <f t="shared" si="4"/>
        <v>211053889.505</v>
      </c>
    </row>
    <row r="53" spans="1:14" ht="12.75">
      <c r="A53" t="s">
        <v>45</v>
      </c>
      <c r="B53" s="4">
        <v>31687981.48833333</v>
      </c>
      <c r="C53" s="1">
        <v>31046912.71333333</v>
      </c>
      <c r="D53" s="4">
        <v>29865352.086666666</v>
      </c>
      <c r="E53" s="4">
        <v>29430359.706666663</v>
      </c>
      <c r="F53" s="4">
        <v>30156468.101666667</v>
      </c>
      <c r="G53" s="4">
        <v>31785273.994999997</v>
      </c>
      <c r="H53" s="4">
        <v>35539777.391666666</v>
      </c>
      <c r="I53" s="1">
        <v>29492019.73166667</v>
      </c>
      <c r="J53" s="1">
        <v>30852452.605000004</v>
      </c>
      <c r="K53" s="1">
        <v>35672933.23666667</v>
      </c>
      <c r="L53" s="4">
        <v>31736906.04166666</v>
      </c>
      <c r="M53" s="4">
        <v>29757467.723333333</v>
      </c>
      <c r="N53" s="7">
        <f t="shared" si="4"/>
        <v>377023904.8216668</v>
      </c>
    </row>
    <row r="54" spans="1:14" ht="12.75">
      <c r="A54" t="s">
        <v>46</v>
      </c>
      <c r="B54" s="4">
        <v>21270112.14</v>
      </c>
      <c r="C54" s="1">
        <v>21068629.275</v>
      </c>
      <c r="D54" s="4">
        <v>20882158.108333334</v>
      </c>
      <c r="E54" s="4">
        <v>20857785.071666665</v>
      </c>
      <c r="F54" s="4">
        <v>21074847.166666668</v>
      </c>
      <c r="G54" s="4">
        <v>22654477.643333334</v>
      </c>
      <c r="H54" s="4">
        <v>25472256.12333333</v>
      </c>
      <c r="I54" s="1">
        <v>21419182.795</v>
      </c>
      <c r="J54" s="1">
        <v>22613318.391666666</v>
      </c>
      <c r="K54" s="1">
        <v>24903782.61166667</v>
      </c>
      <c r="L54" s="4">
        <v>22522511.411666665</v>
      </c>
      <c r="M54" s="4">
        <v>21664474.601666667</v>
      </c>
      <c r="N54" s="7">
        <f t="shared" si="4"/>
        <v>266403535.33999997</v>
      </c>
    </row>
    <row r="55" spans="1:14" ht="12.75">
      <c r="A55" t="s">
        <v>47</v>
      </c>
      <c r="B55" s="4">
        <v>460609.34</v>
      </c>
      <c r="C55" s="1">
        <v>485882.42</v>
      </c>
      <c r="D55" s="4">
        <v>317824.86</v>
      </c>
      <c r="E55" s="4">
        <v>296206.4</v>
      </c>
      <c r="F55" s="4">
        <v>334611.79</v>
      </c>
      <c r="G55" s="4">
        <v>330077.22</v>
      </c>
      <c r="H55" s="4">
        <v>331937.99</v>
      </c>
      <c r="I55" s="4">
        <v>412643.66</v>
      </c>
      <c r="J55" s="4">
        <v>499723.62</v>
      </c>
      <c r="K55" s="4">
        <v>586001.94</v>
      </c>
      <c r="L55" s="4">
        <v>462018.95</v>
      </c>
      <c r="M55" s="4">
        <v>464120.99</v>
      </c>
      <c r="N55" s="7">
        <f t="shared" si="4"/>
        <v>4981659.180000001</v>
      </c>
    </row>
    <row r="56" spans="1:14" ht="12.75">
      <c r="A56" t="s">
        <v>48</v>
      </c>
      <c r="B56" s="2">
        <v>963447.5</v>
      </c>
      <c r="C56" s="5">
        <v>466584.02</v>
      </c>
      <c r="D56" s="5">
        <v>833290.18</v>
      </c>
      <c r="E56" s="5">
        <v>1495219.39</v>
      </c>
      <c r="F56" s="5">
        <v>538051.36</v>
      </c>
      <c r="G56" s="5">
        <v>1120550.45</v>
      </c>
      <c r="H56" s="5">
        <v>1974284.5</v>
      </c>
      <c r="I56" s="5">
        <v>870229.28</v>
      </c>
      <c r="J56" s="5">
        <v>988850.96</v>
      </c>
      <c r="K56" s="5">
        <v>1291380.09</v>
      </c>
      <c r="L56" s="5">
        <v>2374694.91</v>
      </c>
      <c r="M56" s="5">
        <v>1491024.6</v>
      </c>
      <c r="N56" s="7">
        <f t="shared" si="4"/>
        <v>14407607.24</v>
      </c>
    </row>
    <row r="57" spans="1:14" ht="12.75">
      <c r="A57" t="s">
        <v>49</v>
      </c>
      <c r="B57" s="4">
        <v>69532753.87</v>
      </c>
      <c r="C57" s="1">
        <v>67744740.21999997</v>
      </c>
      <c r="D57" s="1">
        <v>67635028.22999999</v>
      </c>
      <c r="E57" s="1">
        <v>68252401.53000002</v>
      </c>
      <c r="F57" s="1">
        <v>69445358.19000001</v>
      </c>
      <c r="G57" s="1">
        <v>65399988.32999999</v>
      </c>
      <c r="H57" s="4">
        <v>70042655.42</v>
      </c>
      <c r="I57" s="4">
        <v>69579482.5</v>
      </c>
      <c r="J57" s="4">
        <v>67109147.51999997</v>
      </c>
      <c r="K57" s="4">
        <v>77080374.4</v>
      </c>
      <c r="L57" s="4">
        <v>70471044.75999999</v>
      </c>
      <c r="M57" s="4">
        <v>71067505.79000002</v>
      </c>
      <c r="N57" s="7">
        <f t="shared" si="4"/>
        <v>833360480.76</v>
      </c>
    </row>
    <row r="58" spans="1:14" ht="12.75">
      <c r="A58" t="s">
        <v>50</v>
      </c>
      <c r="B58" s="2">
        <v>6703811.330000001</v>
      </c>
      <c r="C58" s="5">
        <v>6385365.659999999</v>
      </c>
      <c r="D58" s="2">
        <v>6492089.39</v>
      </c>
      <c r="E58" s="2">
        <v>6535650.629999999</v>
      </c>
      <c r="F58" s="2">
        <v>6644098.57</v>
      </c>
      <c r="G58" s="2">
        <v>6260607.860000001</v>
      </c>
      <c r="H58" s="2">
        <v>6727555.269999999</v>
      </c>
      <c r="I58" s="2">
        <v>6582371.820000001</v>
      </c>
      <c r="J58" s="2">
        <v>6331626.409999999</v>
      </c>
      <c r="K58" s="2">
        <v>7366137.600000001</v>
      </c>
      <c r="L58" s="2">
        <v>6716958.08</v>
      </c>
      <c r="M58" s="2">
        <v>6705957.159999998</v>
      </c>
      <c r="N58" s="7">
        <f t="shared" si="4"/>
        <v>79452229.77999999</v>
      </c>
    </row>
    <row r="59" spans="1:14" ht="12.75">
      <c r="A59" t="s">
        <v>51</v>
      </c>
      <c r="B59" s="2">
        <v>48391205.150000006</v>
      </c>
      <c r="C59" s="5">
        <v>47020524.29999998</v>
      </c>
      <c r="D59" s="2">
        <v>47156244.089999996</v>
      </c>
      <c r="E59" s="2">
        <v>47243699.38000002</v>
      </c>
      <c r="F59" s="2">
        <v>48033645.99000002</v>
      </c>
      <c r="G59" s="2">
        <v>45007380.67999999</v>
      </c>
      <c r="H59" s="2">
        <v>47779086.63000001</v>
      </c>
      <c r="I59" s="2">
        <v>46920882.75</v>
      </c>
      <c r="J59" s="2">
        <v>45079637.829999976</v>
      </c>
      <c r="K59" s="2">
        <v>52328217.68</v>
      </c>
      <c r="L59" s="2">
        <v>48580674.109999985</v>
      </c>
      <c r="M59" s="2">
        <v>49153996.76000002</v>
      </c>
      <c r="N59" s="7">
        <f t="shared" si="4"/>
        <v>572695195.35</v>
      </c>
    </row>
    <row r="60" spans="1:14" ht="12.75">
      <c r="A60" t="s">
        <v>52</v>
      </c>
      <c r="B60" s="2">
        <v>14437737.389999999</v>
      </c>
      <c r="C60" s="5">
        <v>14338850.259999998</v>
      </c>
      <c r="D60" s="2">
        <v>13986694.75</v>
      </c>
      <c r="E60" s="2">
        <v>14473051.519999998</v>
      </c>
      <c r="F60" s="2">
        <v>14767613.629999995</v>
      </c>
      <c r="G60" s="2">
        <v>14131999.790000001</v>
      </c>
      <c r="H60" s="2">
        <v>15536013.519999998</v>
      </c>
      <c r="I60" s="2">
        <v>16076227.93</v>
      </c>
      <c r="J60" s="2">
        <v>15697883.279999996</v>
      </c>
      <c r="K60" s="2">
        <v>17386019.12</v>
      </c>
      <c r="L60" s="2">
        <v>15173412.570000004</v>
      </c>
      <c r="M60" s="2">
        <v>15207551.869999997</v>
      </c>
      <c r="N60" s="7">
        <f t="shared" si="4"/>
        <v>181213055.63</v>
      </c>
    </row>
    <row r="61" spans="1:14" ht="12.75">
      <c r="A61" t="s">
        <v>53</v>
      </c>
      <c r="B61" s="5">
        <v>68382126.16991186</v>
      </c>
      <c r="C61" s="2">
        <v>71290590.09865141</v>
      </c>
      <c r="D61" s="2">
        <v>68935487.31266594</v>
      </c>
      <c r="E61" s="2">
        <v>68744499.10677828</v>
      </c>
      <c r="F61" s="2">
        <v>70502212.95262608</v>
      </c>
      <c r="G61" s="2">
        <v>65583971.7822463</v>
      </c>
      <c r="H61" s="2">
        <v>76264424.88095728</v>
      </c>
      <c r="I61" s="2">
        <v>68469730.6621837</v>
      </c>
      <c r="J61" s="2">
        <v>65782692.059694</v>
      </c>
      <c r="K61" s="2">
        <v>72205073.40962836</v>
      </c>
      <c r="L61" s="15">
        <v>69230392.22568184</v>
      </c>
      <c r="M61" s="15">
        <v>69513571.06939611</v>
      </c>
      <c r="N61" s="7">
        <f t="shared" si="4"/>
        <v>834904771.7304212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4"/>
        <v>0</v>
      </c>
    </row>
    <row r="63" spans="1:14" ht="12.75">
      <c r="A63" t="s">
        <v>39</v>
      </c>
      <c r="B63" s="13" t="s">
        <v>74</v>
      </c>
      <c r="C63" s="13" t="s">
        <v>74</v>
      </c>
      <c r="D63" s="13" t="s">
        <v>74</v>
      </c>
      <c r="E63" s="13" t="s">
        <v>74</v>
      </c>
      <c r="F63" s="13" t="s">
        <v>74</v>
      </c>
      <c r="G63" s="13" t="s">
        <v>74</v>
      </c>
      <c r="H63" s="13" t="s">
        <v>74</v>
      </c>
      <c r="I63" s="13" t="s">
        <v>74</v>
      </c>
      <c r="J63" s="13" t="s">
        <v>74</v>
      </c>
      <c r="K63" s="13" t="s">
        <v>74</v>
      </c>
      <c r="L63" s="13" t="s">
        <v>74</v>
      </c>
      <c r="M63" s="13" t="s">
        <v>74</v>
      </c>
      <c r="N63" s="13" t="s">
        <v>74</v>
      </c>
    </row>
    <row r="64" spans="1:14" ht="12.75">
      <c r="A64" t="s">
        <v>55</v>
      </c>
      <c r="B64" s="4">
        <f>B50+B55+B56+B57+B61+B62</f>
        <v>274882809.1499119</v>
      </c>
      <c r="C64" s="4">
        <f>C50+C55+C56+C57+C61+C62</f>
        <v>273105894.6386514</v>
      </c>
      <c r="D64" s="4">
        <f>D50+D55+D56+D57+D61+D62</f>
        <v>264065207.16266593</v>
      </c>
      <c r="E64" s="4">
        <f aca="true" t="shared" si="5" ref="E64:M64">E50+E55+E56+E57+E61+E62</f>
        <v>266305735.8767783</v>
      </c>
      <c r="F64" s="4">
        <f t="shared" si="5"/>
        <v>269954422.3926261</v>
      </c>
      <c r="G64" s="4">
        <f t="shared" si="5"/>
        <v>269117467.3822463</v>
      </c>
      <c r="H64" s="4">
        <f t="shared" si="5"/>
        <v>302463090.9309573</v>
      </c>
      <c r="I64" s="4">
        <f t="shared" si="5"/>
        <v>268476865.51218367</v>
      </c>
      <c r="J64" s="4">
        <f t="shared" si="5"/>
        <v>270566095.939694</v>
      </c>
      <c r="K64" s="4">
        <f t="shared" si="5"/>
        <v>304525067.4296284</v>
      </c>
      <c r="L64" s="4">
        <f t="shared" si="5"/>
        <v>282061536.0156818</v>
      </c>
      <c r="M64" s="4">
        <f t="shared" si="5"/>
        <v>275628124.6593962</v>
      </c>
      <c r="N64" s="7">
        <f>+SUM(B64:M64)</f>
        <v>3321152317.0904207</v>
      </c>
    </row>
    <row r="65" spans="1:14" ht="12.75">
      <c r="A65" t="s">
        <v>39</v>
      </c>
      <c r="B65" s="13" t="s">
        <v>74</v>
      </c>
      <c r="C65" s="13" t="s">
        <v>74</v>
      </c>
      <c r="D65" s="13" t="s">
        <v>74</v>
      </c>
      <c r="E65" s="13" t="s">
        <v>74</v>
      </c>
      <c r="F65" s="13" t="s">
        <v>74</v>
      </c>
      <c r="G65" s="13" t="s">
        <v>74</v>
      </c>
      <c r="H65" s="13" t="s">
        <v>74</v>
      </c>
      <c r="I65" s="13" t="s">
        <v>74</v>
      </c>
      <c r="J65" s="13" t="s">
        <v>74</v>
      </c>
      <c r="K65" s="13" t="s">
        <v>74</v>
      </c>
      <c r="L65" s="13" t="s">
        <v>74</v>
      </c>
      <c r="M65" s="13" t="s">
        <v>74</v>
      </c>
      <c r="N65" s="13" t="s">
        <v>74</v>
      </c>
    </row>
    <row r="66" spans="1:14" ht="12.75">
      <c r="A66" t="s">
        <v>56</v>
      </c>
      <c r="B66" s="4">
        <f aca="true" t="shared" si="6" ref="B66:K66">B47+B64</f>
        <v>2262714211.3178535</v>
      </c>
      <c r="C66" s="4">
        <f t="shared" si="6"/>
        <v>2203447242.5295324</v>
      </c>
      <c r="D66" s="4">
        <f t="shared" si="6"/>
        <v>2458145532.638474</v>
      </c>
      <c r="E66" s="4">
        <f t="shared" si="6"/>
        <v>2317445243.4267488</v>
      </c>
      <c r="F66" s="4">
        <f t="shared" si="6"/>
        <v>2130323269.9533284</v>
      </c>
      <c r="G66" s="4">
        <f t="shared" si="6"/>
        <v>2480164539.143588</v>
      </c>
      <c r="H66" s="4">
        <f t="shared" si="6"/>
        <v>2428424873.5260224</v>
      </c>
      <c r="I66" s="4">
        <f t="shared" si="6"/>
        <v>2218998823.6646805</v>
      </c>
      <c r="J66" s="4">
        <f t="shared" si="6"/>
        <v>2464857389.612758</v>
      </c>
      <c r="K66" s="4">
        <f t="shared" si="6"/>
        <v>2888321614.282876</v>
      </c>
      <c r="L66" s="4">
        <f>L47+L64</f>
        <v>2308956424.2516193</v>
      </c>
      <c r="M66" s="4">
        <f>M47+M64</f>
        <v>2682823219.370307</v>
      </c>
      <c r="N66" s="7">
        <f>+SUM(B66:M66)</f>
        <v>28844622383.71779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2010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